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обоча  ПАПКА\Аналіз виконання  б-ту по видатках\2023\"/>
    </mc:Choice>
  </mc:AlternateContent>
  <bookViews>
    <workbookView xWindow="360" yWindow="90" windowWidth="10920" windowHeight="6435"/>
  </bookViews>
  <sheets>
    <sheet name="_рік_ (2)" sheetId="3" r:id="rId1"/>
  </sheets>
  <definedNames>
    <definedName name="_xlnm._FilterDatabase" localSheetId="0" hidden="1">'_рік_ (2)'!$A$1:$L$312</definedName>
    <definedName name="_xlnm.Print_Titles" localSheetId="0">'_рік_ (2)'!$3:$4</definedName>
    <definedName name="_xlnm.Print_Area" localSheetId="0">'_рік_ (2)'!$B$1:$O$311</definedName>
  </definedNames>
  <calcPr calcId="152511"/>
</workbook>
</file>

<file path=xl/calcChain.xml><?xml version="1.0" encoding="utf-8"?>
<calcChain xmlns="http://schemas.openxmlformats.org/spreadsheetml/2006/main">
  <c r="N214" i="3" l="1"/>
  <c r="N207" i="3"/>
  <c r="N208" i="3"/>
  <c r="N209" i="3"/>
  <c r="N210" i="3"/>
  <c r="N182" i="3"/>
  <c r="N184" i="3"/>
  <c r="N185" i="3"/>
  <c r="N186" i="3"/>
  <c r="N187" i="3"/>
  <c r="N188" i="3"/>
  <c r="N190" i="3"/>
  <c r="N191" i="3"/>
  <c r="N192" i="3"/>
  <c r="N28" i="3"/>
  <c r="N29" i="3"/>
  <c r="N30" i="3"/>
  <c r="N31" i="3"/>
  <c r="N32" i="3"/>
  <c r="N33" i="3"/>
  <c r="N34" i="3"/>
  <c r="N35" i="3"/>
  <c r="N36" i="3"/>
  <c r="N37" i="3"/>
  <c r="N38" i="3"/>
  <c r="H104" i="3"/>
  <c r="M10" i="3" l="1"/>
  <c r="N123" i="3" l="1"/>
  <c r="N69" i="3" l="1"/>
  <c r="G248" i="3" l="1"/>
  <c r="F248" i="3"/>
  <c r="N252" i="3"/>
  <c r="O252" i="3"/>
  <c r="N253" i="3"/>
  <c r="O253" i="3"/>
  <c r="I253" i="3"/>
  <c r="K253" i="3"/>
  <c r="O122" i="3" l="1"/>
  <c r="I122" i="3"/>
  <c r="K122" i="3"/>
  <c r="L122" i="3"/>
  <c r="M124" i="3" l="1"/>
  <c r="N98" i="3"/>
  <c r="O63" i="3" l="1"/>
  <c r="N128" i="3"/>
  <c r="F225" i="3" l="1"/>
  <c r="F109" i="3"/>
  <c r="G109" i="3"/>
  <c r="E138" i="3" l="1"/>
  <c r="N129" i="3" l="1"/>
  <c r="N163" i="3"/>
  <c r="G283" i="3" l="1"/>
  <c r="H283" i="3"/>
  <c r="F283" i="3"/>
  <c r="N285" i="3"/>
  <c r="O285" i="3"/>
  <c r="I285" i="3"/>
  <c r="N284" i="3"/>
  <c r="L284" i="3"/>
  <c r="J284" i="3"/>
  <c r="K284" i="3"/>
  <c r="H20" i="3" l="1"/>
  <c r="G20" i="3"/>
  <c r="I233" i="3" l="1"/>
  <c r="K233" i="3"/>
  <c r="N233" i="3"/>
  <c r="O233" i="3"/>
  <c r="E234" i="3"/>
  <c r="F234" i="3"/>
  <c r="I234" i="3" s="1"/>
  <c r="G234" i="3"/>
  <c r="K234" i="3" s="1"/>
  <c r="H234" i="3"/>
  <c r="M234" i="3"/>
  <c r="I235" i="3"/>
  <c r="K235" i="3"/>
  <c r="N235" i="3"/>
  <c r="O235" i="3"/>
  <c r="I236" i="3"/>
  <c r="N236" i="3"/>
  <c r="O236" i="3"/>
  <c r="I237" i="3"/>
  <c r="N237" i="3"/>
  <c r="O237" i="3"/>
  <c r="N238" i="3"/>
  <c r="O238" i="3"/>
  <c r="I239" i="3"/>
  <c r="N239" i="3"/>
  <c r="O239" i="3"/>
  <c r="F240" i="3"/>
  <c r="G240" i="3"/>
  <c r="H240" i="3"/>
  <c r="I240" i="3"/>
  <c r="M240" i="3"/>
  <c r="N240" i="3" l="1"/>
  <c r="O240" i="3"/>
  <c r="O234" i="3"/>
  <c r="N234" i="3"/>
  <c r="N24" i="3" l="1"/>
  <c r="N27" i="3"/>
  <c r="N262" i="3" l="1"/>
  <c r="O262" i="3"/>
  <c r="I262" i="3"/>
  <c r="K262" i="3"/>
  <c r="G263" i="3"/>
  <c r="H263" i="3"/>
  <c r="F263" i="3"/>
  <c r="N266" i="3"/>
  <c r="O266" i="3"/>
  <c r="N265" i="3" l="1"/>
  <c r="M109" i="3" l="1"/>
  <c r="N255" i="3" l="1"/>
  <c r="N55" i="3"/>
  <c r="N54" i="3"/>
  <c r="I291" i="3"/>
  <c r="I292" i="3"/>
  <c r="G290" i="3"/>
  <c r="H290" i="3"/>
  <c r="H60" i="3"/>
  <c r="M290" i="3" l="1"/>
  <c r="M287" i="3"/>
  <c r="M283" i="3"/>
  <c r="G281" i="3"/>
  <c r="F290" i="3"/>
  <c r="I290" i="3" s="1"/>
  <c r="N290" i="3"/>
  <c r="O290" i="3"/>
  <c r="N291" i="3"/>
  <c r="O291" i="3"/>
  <c r="N292" i="3"/>
  <c r="O292" i="3"/>
  <c r="J283" i="3"/>
  <c r="K283" i="3"/>
  <c r="L283" i="3"/>
  <c r="N286" i="3"/>
  <c r="O286" i="3"/>
  <c r="O283" i="3" s="1"/>
  <c r="I286" i="3"/>
  <c r="I283" i="3" s="1"/>
  <c r="M281" i="3" l="1"/>
  <c r="N283" i="3"/>
  <c r="G49" i="3" l="1"/>
  <c r="M225" i="3" l="1"/>
  <c r="N229" i="3"/>
  <c r="O229" i="3"/>
  <c r="M176" i="3"/>
  <c r="M52" i="3"/>
  <c r="N86" i="3" l="1"/>
  <c r="N222" i="3"/>
  <c r="N271" i="3"/>
  <c r="N272" i="3"/>
  <c r="N273" i="3"/>
  <c r="N84" i="3" l="1"/>
  <c r="N80" i="3"/>
  <c r="G293" i="3"/>
  <c r="H293" i="3"/>
  <c r="H287" i="3"/>
  <c r="H281" i="3" s="1"/>
  <c r="F287" i="3"/>
  <c r="F281" i="3" s="1"/>
  <c r="N282" i="3"/>
  <c r="O282" i="3"/>
  <c r="N288" i="3"/>
  <c r="O288" i="3"/>
  <c r="N289" i="3"/>
  <c r="O289" i="3"/>
  <c r="I282" i="3"/>
  <c r="I288" i="3"/>
  <c r="I289" i="3"/>
  <c r="O139" i="3"/>
  <c r="O140" i="3"/>
  <c r="O142" i="3"/>
  <c r="O143" i="3"/>
  <c r="N140" i="3"/>
  <c r="N143" i="3"/>
  <c r="L139" i="3"/>
  <c r="L140" i="3"/>
  <c r="L142" i="3"/>
  <c r="L143" i="3"/>
  <c r="I139" i="3"/>
  <c r="K139" i="3"/>
  <c r="I140" i="3"/>
  <c r="K140" i="3"/>
  <c r="I142" i="3"/>
  <c r="K142" i="3"/>
  <c r="I143" i="3"/>
  <c r="K143" i="3"/>
  <c r="G141" i="3"/>
  <c r="H141" i="3"/>
  <c r="N141" i="3" s="1"/>
  <c r="F141" i="3"/>
  <c r="F138" i="3" s="1"/>
  <c r="H138" i="3" l="1"/>
  <c r="O138" i="3" s="1"/>
  <c r="N138" i="3"/>
  <c r="I138" i="3"/>
  <c r="O281" i="3"/>
  <c r="I281" i="3"/>
  <c r="N281" i="3"/>
  <c r="I287" i="3"/>
  <c r="O287" i="3"/>
  <c r="N287" i="3"/>
  <c r="I141" i="3"/>
  <c r="K141" i="3"/>
  <c r="O141" i="3"/>
  <c r="G138" i="3"/>
  <c r="K138" i="3" s="1"/>
  <c r="L141" i="3"/>
  <c r="N220" i="3" l="1"/>
  <c r="N221" i="3"/>
  <c r="N164" i="3"/>
  <c r="N113" i="3"/>
  <c r="N97" i="3"/>
  <c r="N114" i="3" l="1"/>
  <c r="I266" i="3" l="1"/>
  <c r="G130" i="3" l="1"/>
  <c r="H130" i="3"/>
  <c r="F130" i="3"/>
  <c r="N133" i="3"/>
  <c r="O133" i="3"/>
  <c r="I133" i="3"/>
  <c r="K133" i="3"/>
  <c r="L133" i="3"/>
  <c r="M258" i="3" l="1"/>
  <c r="M248" i="3" s="1"/>
  <c r="N219" i="3" l="1"/>
  <c r="N211" i="3"/>
  <c r="N196" i="3"/>
  <c r="N197" i="3"/>
  <c r="N137" i="3"/>
  <c r="N107" i="3"/>
  <c r="N87" i="3"/>
  <c r="N88" i="3"/>
  <c r="N40" i="3"/>
  <c r="N41" i="3"/>
  <c r="N42" i="3"/>
  <c r="N43" i="3"/>
  <c r="N44" i="3"/>
  <c r="N45" i="3"/>
  <c r="N46" i="3"/>
  <c r="N47" i="3"/>
  <c r="N48" i="3"/>
  <c r="N23" i="3"/>
  <c r="M216" i="3" l="1"/>
  <c r="M119" i="3" l="1"/>
  <c r="N306" i="3" l="1"/>
  <c r="N305" i="3"/>
  <c r="N304" i="3"/>
  <c r="N303" i="3"/>
  <c r="N298" i="3"/>
  <c r="N296" i="3"/>
  <c r="N280" i="3"/>
  <c r="N279" i="3"/>
  <c r="N277" i="3"/>
  <c r="N276" i="3"/>
  <c r="N275" i="3"/>
  <c r="N274" i="3"/>
  <c r="N261" i="3"/>
  <c r="N260" i="3"/>
  <c r="N259" i="3"/>
  <c r="N257" i="3"/>
  <c r="N251" i="3"/>
  <c r="N249" i="3"/>
  <c r="N247" i="3"/>
  <c r="N246" i="3"/>
  <c r="N244" i="3"/>
  <c r="N243" i="3"/>
  <c r="N242" i="3"/>
  <c r="N241" i="3"/>
  <c r="N231" i="3"/>
  <c r="N230" i="3"/>
  <c r="N228" i="3"/>
  <c r="N227" i="3"/>
  <c r="N226" i="3"/>
  <c r="N224" i="3"/>
  <c r="N223" i="3"/>
  <c r="N198" i="3"/>
  <c r="N181" i="3"/>
  <c r="N178" i="3"/>
  <c r="N177" i="3"/>
  <c r="N175" i="3"/>
  <c r="N174" i="3"/>
  <c r="N172" i="3"/>
  <c r="N171" i="3"/>
  <c r="N169" i="3"/>
  <c r="N168" i="3"/>
  <c r="N160" i="3"/>
  <c r="N158" i="3"/>
  <c r="N155" i="3"/>
  <c r="N153" i="3"/>
  <c r="N151" i="3"/>
  <c r="N150" i="3"/>
  <c r="N148" i="3"/>
  <c r="N147" i="3"/>
  <c r="N136" i="3"/>
  <c r="N132" i="3"/>
  <c r="N127" i="3"/>
  <c r="N126" i="3"/>
  <c r="N118" i="3"/>
  <c r="N116" i="3"/>
  <c r="N112" i="3"/>
  <c r="N111" i="3"/>
  <c r="N110" i="3"/>
  <c r="N108" i="3"/>
  <c r="N106" i="3"/>
  <c r="N103" i="3"/>
  <c r="N96" i="3"/>
  <c r="N95" i="3"/>
  <c r="N94" i="3"/>
  <c r="N93" i="3"/>
  <c r="N91" i="3"/>
  <c r="N90" i="3"/>
  <c r="N89" i="3"/>
  <c r="N79" i="3"/>
  <c r="N78" i="3"/>
  <c r="N76" i="3"/>
  <c r="N73" i="3"/>
  <c r="N72" i="3"/>
  <c r="N68" i="3"/>
  <c r="N65" i="3"/>
  <c r="N64" i="3"/>
  <c r="N62" i="3"/>
  <c r="N59" i="3"/>
  <c r="N58" i="3"/>
  <c r="N51" i="3"/>
  <c r="N25" i="3"/>
  <c r="N22" i="3"/>
  <c r="M104" i="3"/>
  <c r="I305" i="3"/>
  <c r="G258" i="3" l="1"/>
  <c r="H258" i="3"/>
  <c r="E269" i="3"/>
  <c r="H250" i="3"/>
  <c r="N250" i="3" s="1"/>
  <c r="F250" i="3"/>
  <c r="G250" i="3"/>
  <c r="K250" i="3" s="1"/>
  <c r="E250" i="3"/>
  <c r="O251" i="3"/>
  <c r="I251" i="3"/>
  <c r="K251" i="3"/>
  <c r="I252" i="3"/>
  <c r="K252" i="3"/>
  <c r="N258" i="3" l="1"/>
  <c r="H248" i="3"/>
  <c r="O250" i="3"/>
  <c r="I250" i="3"/>
  <c r="I243" i="3"/>
  <c r="I244" i="3"/>
  <c r="H56" i="3" l="1"/>
  <c r="O112" i="3" l="1"/>
  <c r="L111" i="3"/>
  <c r="I112" i="3"/>
  <c r="K112" i="3"/>
  <c r="M193" i="3" l="1"/>
  <c r="O24" i="3" l="1"/>
  <c r="O25" i="3"/>
  <c r="O26" i="3"/>
  <c r="O27" i="3"/>
  <c r="O29" i="3"/>
  <c r="O30" i="3"/>
  <c r="O31" i="3"/>
  <c r="O32" i="3"/>
  <c r="O33" i="3"/>
  <c r="O34" i="3"/>
  <c r="O35" i="3"/>
  <c r="O36" i="3"/>
  <c r="O37" i="3"/>
  <c r="O38" i="3"/>
  <c r="O39" i="3"/>
  <c r="O40" i="3"/>
  <c r="O41" i="3"/>
  <c r="O42" i="3"/>
  <c r="O43" i="3"/>
  <c r="O44" i="3"/>
  <c r="O45" i="3"/>
  <c r="O46" i="3"/>
  <c r="O47" i="3"/>
  <c r="O48" i="3"/>
  <c r="O23" i="3"/>
  <c r="O9" i="3"/>
  <c r="O8" i="3"/>
  <c r="O7" i="3"/>
  <c r="H302" i="3"/>
  <c r="I231" i="3" l="1"/>
  <c r="F152" i="3" l="1"/>
  <c r="F20" i="3"/>
  <c r="I25" i="3"/>
  <c r="K25" i="3"/>
  <c r="L25" i="3"/>
  <c r="I26" i="3"/>
  <c r="K26" i="3"/>
  <c r="L26" i="3"/>
  <c r="M173" i="3" l="1"/>
  <c r="O150" i="3"/>
  <c r="O151" i="3"/>
  <c r="M149" i="3"/>
  <c r="N149" i="3" s="1"/>
  <c r="M144" i="3"/>
  <c r="M188" i="3" l="1"/>
  <c r="I186" i="3"/>
  <c r="I187" i="3"/>
  <c r="I189" i="3"/>
  <c r="I190" i="3"/>
  <c r="I191" i="3"/>
  <c r="I192" i="3"/>
  <c r="M20" i="3" l="1"/>
  <c r="N20" i="3" s="1"/>
  <c r="O11" i="3" l="1"/>
  <c r="O13" i="3"/>
  <c r="O14" i="3"/>
  <c r="O15" i="3"/>
  <c r="O17" i="3"/>
  <c r="O18" i="3"/>
  <c r="O19" i="3"/>
  <c r="O21" i="3"/>
  <c r="O22" i="3"/>
  <c r="O50" i="3"/>
  <c r="O51" i="3"/>
  <c r="O53" i="3"/>
  <c r="O54" i="3"/>
  <c r="O55" i="3"/>
  <c r="O57" i="3"/>
  <c r="O58" i="3"/>
  <c r="O59" i="3"/>
  <c r="O61" i="3"/>
  <c r="O62" i="3"/>
  <c r="O64" i="3"/>
  <c r="O65" i="3"/>
  <c r="O67" i="3"/>
  <c r="O68" i="3"/>
  <c r="O69" i="3"/>
  <c r="O71" i="3"/>
  <c r="O72" i="3"/>
  <c r="O73" i="3"/>
  <c r="O75" i="3"/>
  <c r="O76" i="3"/>
  <c r="O77" i="3"/>
  <c r="O78" i="3"/>
  <c r="O79" i="3"/>
  <c r="O80" i="3"/>
  <c r="O82" i="3"/>
  <c r="O84" i="3"/>
  <c r="O85" i="3"/>
  <c r="O86" i="3"/>
  <c r="O87" i="3"/>
  <c r="O88" i="3"/>
  <c r="O89" i="3"/>
  <c r="O90" i="3"/>
  <c r="O91" i="3"/>
  <c r="O93" i="3"/>
  <c r="O94" i="3"/>
  <c r="O95" i="3"/>
  <c r="O96" i="3"/>
  <c r="O97" i="3"/>
  <c r="O98" i="3"/>
  <c r="O100" i="3"/>
  <c r="O102" i="3"/>
  <c r="O103" i="3"/>
  <c r="O105" i="3"/>
  <c r="O106" i="3"/>
  <c r="O107" i="3"/>
  <c r="O108" i="3"/>
  <c r="O110" i="3"/>
  <c r="O111" i="3"/>
  <c r="O113" i="3"/>
  <c r="O114" i="3"/>
  <c r="O116" i="3"/>
  <c r="O117" i="3"/>
  <c r="O118" i="3"/>
  <c r="O120" i="3"/>
  <c r="O121" i="3"/>
  <c r="O123" i="3"/>
  <c r="O125" i="3"/>
  <c r="O126" i="3"/>
  <c r="O127" i="3"/>
  <c r="O128" i="3"/>
  <c r="O129" i="3"/>
  <c r="O131" i="3"/>
  <c r="O132" i="3"/>
  <c r="O135" i="3"/>
  <c r="O136" i="3"/>
  <c r="O137" i="3"/>
  <c r="O145" i="3"/>
  <c r="O146" i="3"/>
  <c r="O147" i="3"/>
  <c r="O148" i="3"/>
  <c r="O149" i="3"/>
  <c r="O153" i="3"/>
  <c r="O154" i="3"/>
  <c r="O155" i="3"/>
  <c r="O158" i="3"/>
  <c r="O160" i="3"/>
  <c r="O161" i="3"/>
  <c r="O162" i="3"/>
  <c r="O163" i="3"/>
  <c r="O164" i="3"/>
  <c r="O165" i="3"/>
  <c r="O166" i="3"/>
  <c r="O168" i="3"/>
  <c r="O169" i="3"/>
  <c r="O171" i="3"/>
  <c r="O172" i="3"/>
  <c r="O174" i="3"/>
  <c r="O175" i="3"/>
  <c r="O177" i="3"/>
  <c r="O178" i="3"/>
  <c r="O180" i="3"/>
  <c r="O181" i="3"/>
  <c r="O183" i="3"/>
  <c r="O184" i="3"/>
  <c r="O186" i="3"/>
  <c r="O187" i="3"/>
  <c r="O189" i="3"/>
  <c r="O190" i="3"/>
  <c r="O191" i="3"/>
  <c r="O192" i="3"/>
  <c r="O194" i="3"/>
  <c r="O195" i="3"/>
  <c r="O196" i="3"/>
  <c r="O197" i="3"/>
  <c r="O198" i="3"/>
  <c r="O199" i="3"/>
  <c r="O201" i="3"/>
  <c r="O203" i="3"/>
  <c r="O204" i="3"/>
  <c r="O205" i="3"/>
  <c r="O206" i="3"/>
  <c r="O207" i="3"/>
  <c r="O209" i="3"/>
  <c r="O210" i="3"/>
  <c r="O211" i="3"/>
  <c r="O212" i="3"/>
  <c r="O214" i="3"/>
  <c r="O215" i="3"/>
  <c r="O217" i="3"/>
  <c r="O218" i="3"/>
  <c r="O219" i="3"/>
  <c r="O220" i="3"/>
  <c r="O221" i="3"/>
  <c r="O222" i="3"/>
  <c r="O223" i="3"/>
  <c r="O224" i="3"/>
  <c r="O226" i="3"/>
  <c r="O227" i="3"/>
  <c r="O228" i="3"/>
  <c r="O230" i="3"/>
  <c r="O231" i="3"/>
  <c r="O241" i="3"/>
  <c r="O242" i="3"/>
  <c r="O243" i="3"/>
  <c r="O244" i="3"/>
  <c r="O246" i="3"/>
  <c r="O247" i="3"/>
  <c r="O249" i="3"/>
  <c r="O254" i="3"/>
  <c r="O255" i="3"/>
  <c r="O256" i="3"/>
  <c r="O257" i="3"/>
  <c r="O259" i="3"/>
  <c r="O260" i="3"/>
  <c r="O261" i="3"/>
  <c r="O264" i="3"/>
  <c r="O265" i="3"/>
  <c r="O268" i="3"/>
  <c r="O270" i="3"/>
  <c r="O271" i="3"/>
  <c r="O272" i="3"/>
  <c r="O273" i="3"/>
  <c r="O274" i="3"/>
  <c r="O275" i="3"/>
  <c r="O276" i="3"/>
  <c r="O277" i="3"/>
  <c r="O279" i="3"/>
  <c r="O280" i="3"/>
  <c r="O294" i="3"/>
  <c r="O295" i="3"/>
  <c r="O296" i="3"/>
  <c r="O297" i="3"/>
  <c r="O298" i="3"/>
  <c r="O301" i="3"/>
  <c r="O303" i="3"/>
  <c r="O304" i="3"/>
  <c r="O305" i="3"/>
  <c r="O306" i="3"/>
  <c r="O307" i="3"/>
  <c r="O156" i="3" l="1"/>
  <c r="G176" i="3" l="1"/>
  <c r="H176" i="3"/>
  <c r="F176" i="3"/>
  <c r="K176" i="3"/>
  <c r="I177" i="3"/>
  <c r="K177" i="3"/>
  <c r="I178" i="3"/>
  <c r="K178" i="3"/>
  <c r="K109" i="3"/>
  <c r="H109" i="3"/>
  <c r="I109" i="3"/>
  <c r="I110" i="3"/>
  <c r="K110" i="3"/>
  <c r="L110" i="3"/>
  <c r="I111" i="3"/>
  <c r="K111" i="3"/>
  <c r="O109" i="3" l="1"/>
  <c r="N109" i="3"/>
  <c r="O176" i="3"/>
  <c r="N176" i="3"/>
  <c r="L109" i="3"/>
  <c r="I176" i="3"/>
  <c r="G52" i="3"/>
  <c r="H52" i="3"/>
  <c r="N52" i="3" s="1"/>
  <c r="F52" i="3"/>
  <c r="I53" i="3"/>
  <c r="J53" i="3"/>
  <c r="K53" i="3"/>
  <c r="L53" i="3"/>
  <c r="I54" i="3"/>
  <c r="J54" i="3"/>
  <c r="K54" i="3"/>
  <c r="L54" i="3"/>
  <c r="H216" i="3" l="1"/>
  <c r="M213" i="3" l="1"/>
  <c r="E152" i="3" l="1"/>
  <c r="E144" i="3"/>
  <c r="E134" i="3"/>
  <c r="E130" i="3"/>
  <c r="E124" i="3"/>
  <c r="E119" i="3"/>
  <c r="E104" i="3"/>
  <c r="E101" i="3"/>
  <c r="E99" i="3" s="1"/>
  <c r="E92" i="3"/>
  <c r="E83" i="3"/>
  <c r="E74" i="3"/>
  <c r="E70" i="3"/>
  <c r="E66" i="3"/>
  <c r="E60" i="3"/>
  <c r="E56" i="3"/>
  <c r="E52" i="3"/>
  <c r="E49" i="3"/>
  <c r="E40" i="3"/>
  <c r="E28" i="3"/>
  <c r="E20" i="3"/>
  <c r="E16" i="3"/>
  <c r="E12" i="3"/>
  <c r="E10" i="3" l="1"/>
  <c r="E115" i="3"/>
  <c r="E81" i="3"/>
  <c r="F12" i="3"/>
  <c r="G12" i="3"/>
  <c r="F16" i="3"/>
  <c r="G16" i="3"/>
  <c r="F28" i="3"/>
  <c r="G28" i="3"/>
  <c r="F40" i="3"/>
  <c r="G40" i="3"/>
  <c r="F49" i="3"/>
  <c r="F56" i="3"/>
  <c r="G56" i="3"/>
  <c r="F60" i="3"/>
  <c r="G60" i="3"/>
  <c r="F66" i="3"/>
  <c r="G66" i="3"/>
  <c r="F70" i="3"/>
  <c r="G70" i="3"/>
  <c r="F74" i="3"/>
  <c r="G74" i="3"/>
  <c r="F83" i="3"/>
  <c r="G83" i="3"/>
  <c r="F92" i="3"/>
  <c r="G92" i="3"/>
  <c r="F101" i="3"/>
  <c r="G101" i="3"/>
  <c r="F104" i="3"/>
  <c r="G104" i="3"/>
  <c r="F119" i="3"/>
  <c r="G119" i="3"/>
  <c r="F124" i="3"/>
  <c r="F115" i="3" s="1"/>
  <c r="G124" i="3"/>
  <c r="F134" i="3"/>
  <c r="G134" i="3"/>
  <c r="F144" i="3"/>
  <c r="G144" i="3"/>
  <c r="G152" i="3"/>
  <c r="G115" i="3" l="1"/>
  <c r="E157" i="3"/>
  <c r="G10" i="3"/>
  <c r="G99" i="3"/>
  <c r="F99" i="3"/>
  <c r="G81" i="3"/>
  <c r="F81" i="3"/>
  <c r="F10" i="3"/>
  <c r="F157" i="3" l="1"/>
  <c r="M263" i="3"/>
  <c r="I21" i="3" l="1"/>
  <c r="J21" i="3"/>
  <c r="K21" i="3"/>
  <c r="I22" i="3"/>
  <c r="J22" i="3"/>
  <c r="K22" i="3"/>
  <c r="I23" i="3"/>
  <c r="J23" i="3"/>
  <c r="K23" i="3"/>
  <c r="M208" i="3" l="1"/>
  <c r="I220" i="3" l="1"/>
  <c r="F216" i="3" l="1"/>
  <c r="G216" i="3"/>
  <c r="E216" i="3"/>
  <c r="E170" i="3"/>
  <c r="O20" i="3" l="1"/>
  <c r="N7" i="3"/>
  <c r="I128" i="3"/>
  <c r="M302" i="3" l="1"/>
  <c r="F302" i="3"/>
  <c r="G302" i="3"/>
  <c r="E302" i="3"/>
  <c r="I306" i="3"/>
  <c r="O302" i="3" l="1"/>
  <c r="N302" i="3"/>
  <c r="I107" i="3"/>
  <c r="K107" i="3"/>
  <c r="L107" i="3"/>
  <c r="N19" i="3"/>
  <c r="N18" i="3"/>
  <c r="N15" i="3"/>
  <c r="N14" i="3"/>
  <c r="N9" i="3"/>
  <c r="N8" i="3"/>
  <c r="L120" i="3" l="1"/>
  <c r="L121" i="3"/>
  <c r="L123" i="3"/>
  <c r="M293" i="3" l="1"/>
  <c r="M278" i="3"/>
  <c r="M269" i="3"/>
  <c r="M245" i="3"/>
  <c r="M267" i="3" l="1"/>
  <c r="M232" i="3"/>
  <c r="O216" i="3"/>
  <c r="M202" i="3" l="1"/>
  <c r="M185" i="3"/>
  <c r="M182" i="3"/>
  <c r="M179" i="3"/>
  <c r="M170" i="3"/>
  <c r="M152" i="3"/>
  <c r="M134" i="3"/>
  <c r="M130" i="3"/>
  <c r="N130" i="3" s="1"/>
  <c r="M101" i="3"/>
  <c r="M99" i="3" s="1"/>
  <c r="M92" i="3"/>
  <c r="M83" i="3"/>
  <c r="M74" i="3"/>
  <c r="M70" i="3"/>
  <c r="M66" i="3"/>
  <c r="M60" i="3"/>
  <c r="M56" i="3"/>
  <c r="N56" i="3" s="1"/>
  <c r="M49" i="3"/>
  <c r="M16" i="3"/>
  <c r="M12" i="3"/>
  <c r="M81" i="3" l="1"/>
  <c r="M200" i="3"/>
  <c r="M167" i="3"/>
  <c r="M115" i="3"/>
  <c r="O52" i="3"/>
  <c r="M299" i="3" l="1"/>
  <c r="M300" i="3" s="1"/>
  <c r="M157" i="3"/>
  <c r="M308" i="3" l="1"/>
  <c r="M309" i="3"/>
  <c r="H28" i="3"/>
  <c r="I37" i="3"/>
  <c r="J37" i="3"/>
  <c r="K37" i="3"/>
  <c r="L37" i="3"/>
  <c r="I38" i="3"/>
  <c r="J38" i="3"/>
  <c r="K38" i="3"/>
  <c r="L38" i="3"/>
  <c r="O28" i="3" l="1"/>
  <c r="I47" i="3"/>
  <c r="J47" i="3"/>
  <c r="K47" i="3"/>
  <c r="L47" i="3"/>
  <c r="E245" i="3"/>
  <c r="I137" i="3" l="1"/>
  <c r="K137" i="3"/>
  <c r="L137" i="3"/>
  <c r="L138" i="3"/>
  <c r="I97" i="3" l="1"/>
  <c r="K97" i="3"/>
  <c r="L97" i="3"/>
  <c r="I87" i="3"/>
  <c r="J87" i="3"/>
  <c r="K87" i="3"/>
  <c r="L87" i="3"/>
  <c r="I88" i="3"/>
  <c r="J88" i="3"/>
  <c r="K88" i="3"/>
  <c r="L88" i="3"/>
  <c r="G188" i="3" l="1"/>
  <c r="H188" i="3"/>
  <c r="F188" i="3"/>
  <c r="I188" i="3" l="1"/>
  <c r="O188" i="3"/>
  <c r="H225" i="3"/>
  <c r="O225" i="3" l="1"/>
  <c r="N225" i="3"/>
  <c r="H213" i="3"/>
  <c r="G225" i="3"/>
  <c r="I226" i="3"/>
  <c r="I227" i="3"/>
  <c r="O213" i="3" l="1"/>
  <c r="I207" i="3"/>
  <c r="I209" i="3"/>
  <c r="I210" i="3"/>
  <c r="G208" i="3"/>
  <c r="H208" i="3"/>
  <c r="F208" i="3"/>
  <c r="O208" i="3" l="1"/>
  <c r="I208" i="3"/>
  <c r="H83" i="3" l="1"/>
  <c r="I86" i="3"/>
  <c r="J86" i="3"/>
  <c r="K86" i="3"/>
  <c r="L86" i="3"/>
  <c r="N83" i="3" l="1"/>
  <c r="O83" i="3"/>
  <c r="I241" i="3"/>
  <c r="I242" i="3"/>
  <c r="I246" i="3"/>
  <c r="I247" i="3"/>
  <c r="I272" i="3" l="1"/>
  <c r="I273" i="3"/>
  <c r="G269" i="3"/>
  <c r="H269" i="3"/>
  <c r="N269" i="3" s="1"/>
  <c r="F269" i="3"/>
  <c r="O269" i="3" l="1"/>
  <c r="I269" i="3"/>
  <c r="I41" i="3" l="1"/>
  <c r="J41" i="3"/>
  <c r="K41" i="3"/>
  <c r="I42" i="3"/>
  <c r="J42" i="3"/>
  <c r="K42" i="3"/>
  <c r="I43" i="3"/>
  <c r="J43" i="3"/>
  <c r="K43" i="3"/>
  <c r="I44" i="3"/>
  <c r="J44" i="3"/>
  <c r="K44" i="3"/>
  <c r="I45" i="3"/>
  <c r="J45" i="3"/>
  <c r="K45" i="3"/>
  <c r="I46" i="3"/>
  <c r="J46" i="3"/>
  <c r="K46" i="3"/>
  <c r="I84" i="3"/>
  <c r="J84" i="3"/>
  <c r="K84" i="3"/>
  <c r="L84" i="3"/>
  <c r="I85" i="3"/>
  <c r="J85" i="3"/>
  <c r="K85" i="3"/>
  <c r="L85" i="3"/>
  <c r="I108" i="3"/>
  <c r="K108" i="3"/>
  <c r="L108" i="3"/>
  <c r="I255" i="3"/>
  <c r="I296" i="3"/>
  <c r="H152" i="3" l="1"/>
  <c r="O152" i="3" l="1"/>
  <c r="I73" i="3"/>
  <c r="K75" i="3"/>
  <c r="K76" i="3"/>
  <c r="K77" i="3"/>
  <c r="K90" i="3"/>
  <c r="K91" i="3"/>
  <c r="K93" i="3"/>
  <c r="K94" i="3"/>
  <c r="K95" i="3"/>
  <c r="K96" i="3"/>
  <c r="I90" i="3"/>
  <c r="I91" i="3"/>
  <c r="I93" i="3"/>
  <c r="I94" i="3"/>
  <c r="I95" i="3"/>
  <c r="I96" i="3"/>
  <c r="K102" i="3"/>
  <c r="K103" i="3"/>
  <c r="K105" i="3"/>
  <c r="I102" i="3"/>
  <c r="I103" i="3"/>
  <c r="I105" i="3"/>
  <c r="L154" i="3"/>
  <c r="L153" i="3"/>
  <c r="L152" i="3"/>
  <c r="L149" i="3"/>
  <c r="L148" i="3"/>
  <c r="L147" i="3"/>
  <c r="L146" i="3"/>
  <c r="L145" i="3"/>
  <c r="L136" i="3"/>
  <c r="L135" i="3"/>
  <c r="L132" i="3"/>
  <c r="K136" i="3"/>
  <c r="K135" i="3"/>
  <c r="K127" i="3"/>
  <c r="K126" i="3"/>
  <c r="K125" i="3"/>
  <c r="K123" i="3"/>
  <c r="K121" i="3"/>
  <c r="K120" i="3"/>
  <c r="K118" i="3"/>
  <c r="L127" i="3"/>
  <c r="L126" i="3"/>
  <c r="L125" i="3"/>
  <c r="L118" i="3"/>
  <c r="L117" i="3"/>
  <c r="L106" i="3"/>
  <c r="L105" i="3"/>
  <c r="L103" i="3"/>
  <c r="L102" i="3"/>
  <c r="L98" i="3"/>
  <c r="L96" i="3"/>
  <c r="I75" i="3"/>
  <c r="I76" i="3"/>
  <c r="I77" i="3"/>
  <c r="L77" i="3"/>
  <c r="L76" i="3"/>
  <c r="L48" i="3"/>
  <c r="L19" i="3"/>
  <c r="L18" i="3"/>
  <c r="L17" i="3"/>
  <c r="L7" i="3"/>
  <c r="I295" i="3"/>
  <c r="I294" i="3"/>
  <c r="I280" i="3"/>
  <c r="I279" i="3"/>
  <c r="I261" i="3"/>
  <c r="I260" i="3"/>
  <c r="I259" i="3"/>
  <c r="I230" i="3"/>
  <c r="I218" i="3"/>
  <c r="I217" i="3"/>
  <c r="I215" i="3"/>
  <c r="I212" i="3"/>
  <c r="I211" i="3"/>
  <c r="I206" i="3"/>
  <c r="I205" i="3"/>
  <c r="I204" i="3"/>
  <c r="I203" i="3"/>
  <c r="I136" i="3"/>
  <c r="I135" i="3"/>
  <c r="I127" i="3"/>
  <c r="I126" i="3"/>
  <c r="I125" i="3"/>
  <c r="I123" i="3"/>
  <c r="I121" i="3"/>
  <c r="I120" i="3"/>
  <c r="I118" i="3"/>
  <c r="I117" i="3"/>
  <c r="K7" i="3"/>
  <c r="I7" i="3"/>
  <c r="O130" i="3" l="1"/>
  <c r="K226" i="3"/>
  <c r="I228" i="3"/>
  <c r="K228" i="3"/>
  <c r="I225" i="3" l="1"/>
  <c r="K225" i="3"/>
  <c r="J73" i="3" l="1"/>
  <c r="K73" i="3"/>
  <c r="L73" i="3"/>
  <c r="F293" i="3" l="1"/>
  <c r="E293" i="3"/>
  <c r="F278" i="3"/>
  <c r="G278" i="3"/>
  <c r="H278" i="3"/>
  <c r="N278" i="3" s="1"/>
  <c r="E278" i="3"/>
  <c r="F267" i="3"/>
  <c r="G267" i="3"/>
  <c r="H267" i="3"/>
  <c r="N267" i="3" s="1"/>
  <c r="E267" i="3"/>
  <c r="E263" i="3"/>
  <c r="F258" i="3"/>
  <c r="O258" i="3"/>
  <c r="E258" i="3"/>
  <c r="E248" i="3" s="1"/>
  <c r="F245" i="3"/>
  <c r="G245" i="3"/>
  <c r="H245" i="3"/>
  <c r="G232" i="3"/>
  <c r="E232" i="3"/>
  <c r="E225" i="3"/>
  <c r="E213" i="3" s="1"/>
  <c r="F213" i="3"/>
  <c r="G213" i="3"/>
  <c r="F202" i="3"/>
  <c r="F200" i="3" s="1"/>
  <c r="G202" i="3"/>
  <c r="G200" i="3" s="1"/>
  <c r="H202" i="3"/>
  <c r="E202" i="3"/>
  <c r="E200" i="3" s="1"/>
  <c r="F193" i="3"/>
  <c r="G193" i="3"/>
  <c r="H193" i="3"/>
  <c r="N193" i="3" s="1"/>
  <c r="E193" i="3"/>
  <c r="F185" i="3"/>
  <c r="G185" i="3"/>
  <c r="H185" i="3"/>
  <c r="E185" i="3"/>
  <c r="F179" i="3"/>
  <c r="G179" i="3"/>
  <c r="H179" i="3"/>
  <c r="E179" i="3"/>
  <c r="E173" i="3"/>
  <c r="F170" i="3"/>
  <c r="G170" i="3"/>
  <c r="H170" i="3"/>
  <c r="N170" i="3" s="1"/>
  <c r="O263" i="3" l="1"/>
  <c r="N263" i="3"/>
  <c r="O245" i="3"/>
  <c r="N245" i="3"/>
  <c r="O179" i="3"/>
  <c r="N179" i="3"/>
  <c r="O202" i="3"/>
  <c r="O267" i="3"/>
  <c r="O278" i="3"/>
  <c r="O293" i="3"/>
  <c r="G167" i="3"/>
  <c r="G299" i="3" s="1"/>
  <c r="O193" i="3"/>
  <c r="O185" i="3"/>
  <c r="I185" i="3"/>
  <c r="O170" i="3"/>
  <c r="H232" i="3"/>
  <c r="N232" i="3" s="1"/>
  <c r="H200" i="3"/>
  <c r="I245" i="3"/>
  <c r="F232" i="3"/>
  <c r="I278" i="3"/>
  <c r="I293" i="3"/>
  <c r="I258" i="3"/>
  <c r="I216" i="3"/>
  <c r="I202" i="3"/>
  <c r="O248" i="3" l="1"/>
  <c r="O200" i="3"/>
  <c r="O232" i="3"/>
  <c r="H144" i="3"/>
  <c r="H134" i="3"/>
  <c r="H119" i="3"/>
  <c r="H124" i="3"/>
  <c r="H101" i="3"/>
  <c r="N101" i="3" s="1"/>
  <c r="H92" i="3"/>
  <c r="H81" i="3" s="1"/>
  <c r="N81" i="3" s="1"/>
  <c r="H74" i="3"/>
  <c r="N74" i="3" s="1"/>
  <c r="H66" i="3"/>
  <c r="N66" i="3" s="1"/>
  <c r="H49" i="3"/>
  <c r="H115" i="3" l="1"/>
  <c r="N49" i="3"/>
  <c r="O92" i="3"/>
  <c r="N92" i="3"/>
  <c r="O144" i="3"/>
  <c r="O134" i="3"/>
  <c r="N134" i="3"/>
  <c r="O124" i="3"/>
  <c r="N124" i="3"/>
  <c r="O104" i="3"/>
  <c r="N104" i="3"/>
  <c r="O101" i="3"/>
  <c r="H99" i="3"/>
  <c r="O74" i="3"/>
  <c r="O49" i="3"/>
  <c r="O66" i="3"/>
  <c r="O119" i="3"/>
  <c r="I144" i="3"/>
  <c r="L119" i="3"/>
  <c r="K92" i="3"/>
  <c r="I119" i="3"/>
  <c r="I134" i="3"/>
  <c r="I92" i="3"/>
  <c r="I124" i="3"/>
  <c r="I104" i="3"/>
  <c r="L144" i="3"/>
  <c r="K144" i="3"/>
  <c r="L134" i="3"/>
  <c r="K134" i="3"/>
  <c r="K124" i="3"/>
  <c r="L124" i="3"/>
  <c r="K119" i="3"/>
  <c r="L104" i="3"/>
  <c r="K104" i="3"/>
  <c r="K101" i="3"/>
  <c r="L101" i="3"/>
  <c r="I101" i="3"/>
  <c r="O99" i="3" l="1"/>
  <c r="N99" i="3"/>
  <c r="O115" i="3"/>
  <c r="N115" i="3"/>
  <c r="O81" i="3"/>
  <c r="L99" i="3"/>
  <c r="H16" i="3"/>
  <c r="O16" i="3" s="1"/>
  <c r="H12" i="3"/>
  <c r="O12" i="3" s="1"/>
  <c r="N16" i="3" l="1"/>
  <c r="N12" i="3"/>
  <c r="L16" i="3"/>
  <c r="H173" i="3"/>
  <c r="O173" i="3" l="1"/>
  <c r="N173" i="3"/>
  <c r="I165" i="3"/>
  <c r="K308" i="3" l="1"/>
  <c r="L307" i="3"/>
  <c r="K307" i="3"/>
  <c r="I307" i="3"/>
  <c r="K305" i="3"/>
  <c r="L304" i="3"/>
  <c r="K304" i="3"/>
  <c r="I304" i="3"/>
  <c r="K303" i="3"/>
  <c r="K302" i="3"/>
  <c r="K301" i="3"/>
  <c r="I301" i="3"/>
  <c r="K298" i="3"/>
  <c r="K297" i="3"/>
  <c r="I297" i="3"/>
  <c r="K277" i="3"/>
  <c r="I277" i="3"/>
  <c r="K276" i="3"/>
  <c r="I276" i="3"/>
  <c r="K275" i="3"/>
  <c r="I275" i="3"/>
  <c r="K274" i="3"/>
  <c r="I274" i="3"/>
  <c r="I271" i="3"/>
  <c r="I270" i="3"/>
  <c r="K269" i="3"/>
  <c r="K268" i="3"/>
  <c r="I268" i="3"/>
  <c r="K267" i="3"/>
  <c r="I267" i="3"/>
  <c r="K265" i="3"/>
  <c r="I265" i="3"/>
  <c r="K264" i="3"/>
  <c r="I264" i="3"/>
  <c r="K263" i="3"/>
  <c r="I263" i="3"/>
  <c r="K257" i="3"/>
  <c r="I257" i="3"/>
  <c r="K256" i="3"/>
  <c r="I256" i="3"/>
  <c r="K254" i="3"/>
  <c r="I254" i="3"/>
  <c r="K249" i="3"/>
  <c r="I249" i="3"/>
  <c r="K247" i="3"/>
  <c r="K245" i="3"/>
  <c r="K232" i="3"/>
  <c r="I232" i="3"/>
  <c r="K224" i="3"/>
  <c r="I224" i="3"/>
  <c r="K223" i="3"/>
  <c r="I223" i="3"/>
  <c r="K222" i="3"/>
  <c r="K221" i="3"/>
  <c r="I221" i="3"/>
  <c r="K219" i="3"/>
  <c r="I219" i="3"/>
  <c r="K214" i="3"/>
  <c r="I214" i="3"/>
  <c r="K211" i="3"/>
  <c r="K207" i="3"/>
  <c r="K205" i="3"/>
  <c r="K201" i="3"/>
  <c r="I201" i="3"/>
  <c r="K200" i="3"/>
  <c r="I200" i="3"/>
  <c r="K199" i="3"/>
  <c r="I199" i="3"/>
  <c r="K198" i="3"/>
  <c r="I198" i="3"/>
  <c r="K197" i="3"/>
  <c r="I197" i="3"/>
  <c r="K196" i="3"/>
  <c r="I196" i="3"/>
  <c r="K195" i="3"/>
  <c r="I195" i="3"/>
  <c r="K193" i="3"/>
  <c r="I193" i="3"/>
  <c r="K187" i="3"/>
  <c r="K185" i="3"/>
  <c r="K184" i="3"/>
  <c r="I184" i="3"/>
  <c r="K183" i="3"/>
  <c r="I183" i="3"/>
  <c r="H182" i="3"/>
  <c r="K182" i="3"/>
  <c r="F182" i="3"/>
  <c r="E182" i="3"/>
  <c r="K181" i="3"/>
  <c r="I181" i="3"/>
  <c r="K180" i="3"/>
  <c r="I180" i="3"/>
  <c r="K175" i="3"/>
  <c r="I175" i="3"/>
  <c r="K174" i="3"/>
  <c r="I174" i="3"/>
  <c r="K173" i="3"/>
  <c r="F173" i="3"/>
  <c r="K172" i="3"/>
  <c r="I172" i="3"/>
  <c r="K171" i="3"/>
  <c r="I171" i="3"/>
  <c r="K169" i="3"/>
  <c r="I169" i="3"/>
  <c r="K168" i="3"/>
  <c r="I168" i="3"/>
  <c r="K166" i="3"/>
  <c r="I166" i="3"/>
  <c r="K165" i="3"/>
  <c r="K164" i="3"/>
  <c r="I164" i="3"/>
  <c r="K163" i="3"/>
  <c r="I163" i="3"/>
  <c r="L162" i="3"/>
  <c r="K162" i="3"/>
  <c r="I162" i="3"/>
  <c r="L161" i="3"/>
  <c r="K161" i="3"/>
  <c r="I161" i="3"/>
  <c r="L160" i="3"/>
  <c r="K160" i="3"/>
  <c r="J160" i="3"/>
  <c r="I160" i="3"/>
  <c r="H159" i="3"/>
  <c r="G159" i="3"/>
  <c r="K159" i="3" s="1"/>
  <c r="F159" i="3"/>
  <c r="I159" i="3" s="1"/>
  <c r="E159" i="3"/>
  <c r="L158" i="3"/>
  <c r="K158" i="3"/>
  <c r="I158" i="3"/>
  <c r="L156" i="3"/>
  <c r="K156" i="3"/>
  <c r="I156" i="3"/>
  <c r="L155" i="3"/>
  <c r="K155" i="3"/>
  <c r="J155" i="3"/>
  <c r="I155" i="3"/>
  <c r="K154" i="3"/>
  <c r="J154" i="3"/>
  <c r="I154" i="3"/>
  <c r="K153" i="3"/>
  <c r="J153" i="3"/>
  <c r="I153" i="3"/>
  <c r="K152" i="3"/>
  <c r="J152" i="3"/>
  <c r="I152" i="3"/>
  <c r="K149" i="3"/>
  <c r="J149" i="3"/>
  <c r="I149" i="3"/>
  <c r="K148" i="3"/>
  <c r="J148" i="3"/>
  <c r="I148" i="3"/>
  <c r="K147" i="3"/>
  <c r="J147" i="3"/>
  <c r="I147" i="3"/>
  <c r="K146" i="3"/>
  <c r="J146" i="3"/>
  <c r="I146" i="3"/>
  <c r="K132" i="3"/>
  <c r="I132" i="3"/>
  <c r="L131" i="3"/>
  <c r="K131" i="3"/>
  <c r="I131" i="3"/>
  <c r="I130" i="3"/>
  <c r="L129" i="3"/>
  <c r="K129" i="3"/>
  <c r="J129" i="3"/>
  <c r="I129" i="3"/>
  <c r="L128" i="3"/>
  <c r="K128" i="3"/>
  <c r="J128" i="3"/>
  <c r="L116" i="3"/>
  <c r="K116" i="3"/>
  <c r="J116" i="3"/>
  <c r="I116" i="3"/>
  <c r="L115" i="3"/>
  <c r="K115" i="3"/>
  <c r="J115" i="3"/>
  <c r="I115" i="3"/>
  <c r="L114" i="3"/>
  <c r="K114" i="3"/>
  <c r="J114" i="3"/>
  <c r="I114" i="3"/>
  <c r="L113" i="3"/>
  <c r="K113" i="3"/>
  <c r="J113" i="3"/>
  <c r="I113" i="3"/>
  <c r="K106" i="3"/>
  <c r="I106" i="3"/>
  <c r="L100" i="3"/>
  <c r="K100" i="3"/>
  <c r="I100" i="3"/>
  <c r="I99" i="3"/>
  <c r="K98" i="3"/>
  <c r="J98" i="3"/>
  <c r="I98" i="3"/>
  <c r="J93" i="3"/>
  <c r="L92" i="3"/>
  <c r="J92" i="3"/>
  <c r="L91" i="3"/>
  <c r="J91" i="3"/>
  <c r="L90" i="3"/>
  <c r="J90" i="3"/>
  <c r="L89" i="3"/>
  <c r="K89" i="3"/>
  <c r="J89" i="3"/>
  <c r="I89" i="3"/>
  <c r="L83" i="3"/>
  <c r="K83" i="3"/>
  <c r="J83" i="3"/>
  <c r="I83" i="3"/>
  <c r="L82" i="3"/>
  <c r="K82" i="3"/>
  <c r="I82" i="3"/>
  <c r="I81" i="3"/>
  <c r="L80" i="3"/>
  <c r="K80" i="3"/>
  <c r="J80" i="3"/>
  <c r="I80" i="3"/>
  <c r="L79" i="3"/>
  <c r="K79" i="3"/>
  <c r="J79" i="3"/>
  <c r="I79" i="3"/>
  <c r="L78" i="3"/>
  <c r="K78" i="3"/>
  <c r="J78" i="3"/>
  <c r="I78" i="3"/>
  <c r="L74" i="3"/>
  <c r="K74" i="3"/>
  <c r="J74" i="3"/>
  <c r="I74" i="3"/>
  <c r="L72" i="3"/>
  <c r="K72" i="3"/>
  <c r="J72" i="3"/>
  <c r="I72" i="3"/>
  <c r="L71" i="3"/>
  <c r="K71" i="3"/>
  <c r="J71" i="3"/>
  <c r="I71" i="3"/>
  <c r="H70" i="3"/>
  <c r="H10" i="3" s="1"/>
  <c r="L69" i="3"/>
  <c r="K69" i="3"/>
  <c r="J69" i="3"/>
  <c r="I69" i="3"/>
  <c r="L68" i="3"/>
  <c r="K68" i="3"/>
  <c r="J68" i="3"/>
  <c r="I68" i="3"/>
  <c r="L66" i="3"/>
  <c r="K66" i="3"/>
  <c r="J66" i="3"/>
  <c r="I66" i="3"/>
  <c r="I65" i="3"/>
  <c r="L64" i="3"/>
  <c r="K64" i="3"/>
  <c r="J64" i="3"/>
  <c r="I64" i="3"/>
  <c r="L63" i="3"/>
  <c r="K63" i="3"/>
  <c r="J63" i="3"/>
  <c r="I63" i="3"/>
  <c r="L62" i="3"/>
  <c r="K62" i="3"/>
  <c r="J62" i="3"/>
  <c r="I62" i="3"/>
  <c r="L61" i="3"/>
  <c r="K61" i="3"/>
  <c r="J61" i="3"/>
  <c r="I61" i="3"/>
  <c r="L59" i="3"/>
  <c r="K59" i="3"/>
  <c r="J59" i="3"/>
  <c r="I59" i="3"/>
  <c r="L58" i="3"/>
  <c r="K58" i="3"/>
  <c r="J58" i="3"/>
  <c r="I58" i="3"/>
  <c r="L57" i="3"/>
  <c r="K57" i="3"/>
  <c r="J57" i="3"/>
  <c r="I57" i="3"/>
  <c r="L55" i="3"/>
  <c r="K55" i="3"/>
  <c r="J55" i="3"/>
  <c r="I55" i="3"/>
  <c r="L51" i="3"/>
  <c r="K51" i="3"/>
  <c r="J51" i="3"/>
  <c r="I51" i="3"/>
  <c r="L50" i="3"/>
  <c r="K50" i="3"/>
  <c r="J50" i="3"/>
  <c r="I50" i="3"/>
  <c r="I49" i="3"/>
  <c r="K48" i="3"/>
  <c r="J48" i="3"/>
  <c r="I48" i="3"/>
  <c r="L40" i="3"/>
  <c r="K40" i="3"/>
  <c r="J40" i="3"/>
  <c r="I40" i="3"/>
  <c r="L39" i="3"/>
  <c r="K39" i="3"/>
  <c r="J39" i="3"/>
  <c r="I39" i="3"/>
  <c r="L36" i="3"/>
  <c r="K36" i="3"/>
  <c r="J36" i="3"/>
  <c r="I36" i="3"/>
  <c r="L35" i="3"/>
  <c r="K35" i="3"/>
  <c r="J35" i="3"/>
  <c r="I35" i="3"/>
  <c r="L34" i="3"/>
  <c r="K34" i="3"/>
  <c r="J34" i="3"/>
  <c r="I34" i="3"/>
  <c r="L33" i="3"/>
  <c r="K33" i="3"/>
  <c r="J33" i="3"/>
  <c r="I33" i="3"/>
  <c r="L32" i="3"/>
  <c r="K32" i="3"/>
  <c r="J32" i="3"/>
  <c r="I32" i="3"/>
  <c r="L31" i="3"/>
  <c r="K31" i="3"/>
  <c r="J31" i="3"/>
  <c r="I31" i="3"/>
  <c r="L30" i="3"/>
  <c r="K30" i="3"/>
  <c r="J30" i="3"/>
  <c r="I30" i="3"/>
  <c r="L27" i="3"/>
  <c r="K27" i="3"/>
  <c r="J27" i="3"/>
  <c r="I27" i="3"/>
  <c r="L24" i="3"/>
  <c r="K24" i="3"/>
  <c r="I24" i="3"/>
  <c r="K19" i="3"/>
  <c r="J19" i="3"/>
  <c r="I19" i="3"/>
  <c r="K18" i="3"/>
  <c r="J18" i="3"/>
  <c r="I18" i="3"/>
  <c r="K17" i="3"/>
  <c r="J17" i="3"/>
  <c r="I17" i="3"/>
  <c r="L15" i="3"/>
  <c r="K15" i="3"/>
  <c r="J15" i="3"/>
  <c r="I15" i="3"/>
  <c r="L14" i="3"/>
  <c r="K14" i="3"/>
  <c r="J14" i="3"/>
  <c r="I14" i="3"/>
  <c r="L13" i="3"/>
  <c r="L11" i="3"/>
  <c r="K11" i="3"/>
  <c r="J11" i="3"/>
  <c r="I11" i="3"/>
  <c r="L9" i="3"/>
  <c r="K9" i="3"/>
  <c r="J9" i="3"/>
  <c r="I9" i="3"/>
  <c r="L8" i="3"/>
  <c r="K8" i="3"/>
  <c r="J8" i="3"/>
  <c r="I8" i="3"/>
  <c r="J7" i="3"/>
  <c r="L6" i="3"/>
  <c r="K6" i="3"/>
  <c r="I6" i="3"/>
  <c r="L5" i="3"/>
  <c r="K5" i="3"/>
  <c r="I5" i="3"/>
  <c r="F167" i="3" l="1"/>
  <c r="F299" i="3" s="1"/>
  <c r="O159" i="3"/>
  <c r="N159" i="3"/>
  <c r="E167" i="3"/>
  <c r="O70" i="3"/>
  <c r="N70" i="3"/>
  <c r="O60" i="3"/>
  <c r="N60" i="3"/>
  <c r="O56" i="3"/>
  <c r="H157" i="3"/>
  <c r="H167" i="3"/>
  <c r="H299" i="3" s="1"/>
  <c r="O182" i="3"/>
  <c r="G157" i="3"/>
  <c r="I70" i="3"/>
  <c r="I52" i="3"/>
  <c r="I60" i="3"/>
  <c r="I56" i="3"/>
  <c r="I222" i="3"/>
  <c r="I213" i="3"/>
  <c r="I173" i="3"/>
  <c r="I20" i="3"/>
  <c r="I16" i="3"/>
  <c r="L70" i="3"/>
  <c r="K70" i="3"/>
  <c r="K49" i="3"/>
  <c r="I12" i="3"/>
  <c r="I248" i="3"/>
  <c r="I179" i="3"/>
  <c r="I170" i="3"/>
  <c r="K130" i="3"/>
  <c r="K99" i="3"/>
  <c r="K81" i="3"/>
  <c r="K65" i="3"/>
  <c r="K60" i="3"/>
  <c r="K56" i="3"/>
  <c r="K52" i="3"/>
  <c r="I28" i="3"/>
  <c r="K28" i="3"/>
  <c r="K20" i="3"/>
  <c r="K16" i="3"/>
  <c r="L60" i="3"/>
  <c r="L52" i="3"/>
  <c r="L28" i="3"/>
  <c r="L12" i="3"/>
  <c r="I182" i="3"/>
  <c r="K12" i="3"/>
  <c r="J20" i="3"/>
  <c r="L20" i="3"/>
  <c r="G300" i="3"/>
  <c r="J12" i="3"/>
  <c r="J16" i="3"/>
  <c r="J49" i="3"/>
  <c r="L49" i="3"/>
  <c r="J56" i="3"/>
  <c r="L56" i="3"/>
  <c r="J65" i="3"/>
  <c r="L65" i="3"/>
  <c r="J81" i="3"/>
  <c r="L81" i="3"/>
  <c r="J99" i="3"/>
  <c r="J130" i="3"/>
  <c r="L130" i="3"/>
  <c r="J159" i="3"/>
  <c r="L159" i="3"/>
  <c r="K167" i="3"/>
  <c r="K170" i="3"/>
  <c r="K179" i="3"/>
  <c r="K213" i="3"/>
  <c r="K248" i="3"/>
  <c r="J52" i="3"/>
  <c r="J60" i="3"/>
  <c r="J70" i="3"/>
  <c r="E299" i="3" l="1"/>
  <c r="E300" i="3" s="1"/>
  <c r="E309" i="3" s="1"/>
  <c r="N157" i="3"/>
  <c r="N10" i="3"/>
  <c r="O167" i="3"/>
  <c r="O10" i="3"/>
  <c r="K299" i="3"/>
  <c r="F300" i="3"/>
  <c r="I167" i="3"/>
  <c r="K10" i="3"/>
  <c r="J10" i="3"/>
  <c r="L10" i="3"/>
  <c r="I10" i="3"/>
  <c r="E308" i="3" l="1"/>
  <c r="O157" i="3"/>
  <c r="O299" i="3"/>
  <c r="L157" i="3"/>
  <c r="K157" i="3"/>
  <c r="J157" i="3"/>
  <c r="I299" i="3"/>
  <c r="F308" i="3"/>
  <c r="H308" i="3"/>
  <c r="I157" i="3"/>
  <c r="F309" i="3"/>
  <c r="H300" i="3"/>
  <c r="O308" i="3" l="1"/>
  <c r="N308" i="3"/>
  <c r="O300" i="3"/>
  <c r="H309" i="3"/>
  <c r="I308" i="3"/>
  <c r="I300" i="3"/>
  <c r="O309" i="3" l="1"/>
  <c r="N309" i="3"/>
  <c r="I309" i="3"/>
</calcChain>
</file>

<file path=xl/sharedStrings.xml><?xml version="1.0" encoding="utf-8"?>
<sst xmlns="http://schemas.openxmlformats.org/spreadsheetml/2006/main" count="683" uniqueCount="455">
  <si>
    <t xml:space="preserve">% до уточненого плану </t>
  </si>
  <si>
    <t>Надання пільгового довгострокового кредиту громадянам на будівництво (реконструкцію) та придбання житла</t>
  </si>
  <si>
    <t>250913</t>
  </si>
  <si>
    <t>091108</t>
  </si>
  <si>
    <t>230000</t>
  </si>
  <si>
    <t>Обслуговування боргу</t>
  </si>
  <si>
    <t>091303</t>
  </si>
  <si>
    <t>170302</t>
  </si>
  <si>
    <t>Видатки на проведення робіт, пов'язаних з будівництвом, реконструкцією, ремонтом та утриманням автомобільних доріг</t>
  </si>
  <si>
    <t>250909</t>
  </si>
  <si>
    <t>Кредитування загального фонду</t>
  </si>
  <si>
    <t>Кредитування спеціального фонду</t>
  </si>
  <si>
    <t>090417</t>
  </si>
  <si>
    <t>250380</t>
  </si>
  <si>
    <t>250344</t>
  </si>
  <si>
    <t>ВСЬОГО ВИДАТКІВ  (загальний, спеціальний фонди) без кредитування</t>
  </si>
  <si>
    <t>250333</t>
  </si>
  <si>
    <t>тис.грн.</t>
  </si>
  <si>
    <t xml:space="preserve">Уточнений план </t>
  </si>
  <si>
    <t>Видатки бюджетних установ за рахунок власних надходжень бюджетних установ</t>
  </si>
  <si>
    <t>250905</t>
  </si>
  <si>
    <t>Часткова компенсація відсоткової ставки кредитів комерційних банків молодим сім"ям та одиноким молодим громадянам на будівництво (реконструкцію) та придбання житла</t>
  </si>
  <si>
    <t>091107</t>
  </si>
  <si>
    <t>Субвенція обласному бюджету на збереження історичної забудови міст, об"єктів історико-культурної спадщини , впорядкування історичних населених місць України та соціальний розвиток за рахунок субвенції з державного бюджету</t>
  </si>
  <si>
    <t>090307</t>
  </si>
  <si>
    <t>090212</t>
  </si>
  <si>
    <t>091106</t>
  </si>
  <si>
    <t>170603</t>
  </si>
  <si>
    <t>Інші заходи у сфері електротранспорту</t>
  </si>
  <si>
    <t>Затверджено по бюджету на рік</t>
  </si>
  <si>
    <t>100000</t>
  </si>
  <si>
    <t>090412</t>
  </si>
  <si>
    <t>090413</t>
  </si>
  <si>
    <t>100101</t>
  </si>
  <si>
    <t>100203</t>
  </si>
  <si>
    <t>100206</t>
  </si>
  <si>
    <t>110000</t>
  </si>
  <si>
    <t>120000</t>
  </si>
  <si>
    <t>130000</t>
  </si>
  <si>
    <t>150000</t>
  </si>
  <si>
    <t>170000</t>
  </si>
  <si>
    <t>170102</t>
  </si>
  <si>
    <t>250000</t>
  </si>
  <si>
    <t>250102</t>
  </si>
  <si>
    <t>250404</t>
  </si>
  <si>
    <t>170703</t>
  </si>
  <si>
    <t>240900</t>
  </si>
  <si>
    <t>з них:</t>
  </si>
  <si>
    <t>в тому числі:</t>
  </si>
  <si>
    <t>Готельне господарство</t>
  </si>
  <si>
    <t>Культура і мистецтво</t>
  </si>
  <si>
    <t>Засоби масової інформації</t>
  </si>
  <si>
    <t>Фізична культура і спорт</t>
  </si>
  <si>
    <t>Охорона здоров'я</t>
  </si>
  <si>
    <t>Освіта</t>
  </si>
  <si>
    <t>Державне управління</t>
  </si>
  <si>
    <t xml:space="preserve">Загальний фонд </t>
  </si>
  <si>
    <t xml:space="preserve">Спеціальний фонд </t>
  </si>
  <si>
    <t>010000</t>
  </si>
  <si>
    <t>070000</t>
  </si>
  <si>
    <t>080000</t>
  </si>
  <si>
    <t>090000</t>
  </si>
  <si>
    <t>090302</t>
  </si>
  <si>
    <t>090303</t>
  </si>
  <si>
    <t>090304</t>
  </si>
  <si>
    <t>090305</t>
  </si>
  <si>
    <t>210000</t>
  </si>
  <si>
    <t>Фінансова підтримка громадських організацій інвалідів і ветеранів</t>
  </si>
  <si>
    <t>091101</t>
  </si>
  <si>
    <t>091103</t>
  </si>
  <si>
    <t>091204</t>
  </si>
  <si>
    <t>091207</t>
  </si>
  <si>
    <t>091209</t>
  </si>
  <si>
    <t>100208</t>
  </si>
  <si>
    <t>100302</t>
  </si>
  <si>
    <t>160000</t>
  </si>
  <si>
    <t>Сільське і лісове господарство, рибне господарство та мисливство</t>
  </si>
  <si>
    <t>200000</t>
  </si>
  <si>
    <t>180000</t>
  </si>
  <si>
    <t>180409</t>
  </si>
  <si>
    <t>Фактичне виконання</t>
  </si>
  <si>
    <t>Видатки на впровадження засобів обліку витрат та регулювання споживання води та теплової енергії</t>
  </si>
  <si>
    <t>Охорона навколишнього природного середовища та ядерна безпека</t>
  </si>
  <si>
    <t>150101</t>
  </si>
  <si>
    <t>Всього видатків загального фонду:</t>
  </si>
  <si>
    <t>Всього видатків спеціального фонду:</t>
  </si>
  <si>
    <t>090201</t>
  </si>
  <si>
    <t>090202</t>
  </si>
  <si>
    <t>090203</t>
  </si>
  <si>
    <t>090204</t>
  </si>
  <si>
    <t>090306</t>
  </si>
  <si>
    <t>Охорона та раціональне використання природних ресурсів</t>
  </si>
  <si>
    <t>240604</t>
  </si>
  <si>
    <t>Субвенція державному бюджету на виконання програм соціально-економічного та культурного розвитку регіонів</t>
  </si>
  <si>
    <t>240601</t>
  </si>
  <si>
    <t>на рік</t>
  </si>
  <si>
    <t>Запобігання  та ліквідація надзвичайних ситуацій та наслідків стихійного лиха</t>
  </si>
  <si>
    <t>250908</t>
  </si>
  <si>
    <t>090208</t>
  </si>
  <si>
    <t>090308</t>
  </si>
  <si>
    <t>091304</t>
  </si>
  <si>
    <t>Встановлення телефонів інвалідам І та ІІ груп</t>
  </si>
  <si>
    <t xml:space="preserve">Резервний фонд </t>
  </si>
  <si>
    <t>250915</t>
  </si>
  <si>
    <t>091105</t>
  </si>
  <si>
    <t>Видатки  на  впровадження  засобів  обліку  витрат  та  регулювання  споживання  води  та  теплової  енергії</t>
  </si>
  <si>
    <t xml:space="preserve">на рік </t>
  </si>
  <si>
    <t xml:space="preserve"> Житлово-комунальне господарство </t>
  </si>
  <si>
    <t>Соціальний захист та соціальне забезпечення</t>
  </si>
  <si>
    <t xml:space="preserve">Інші пільги ветеранам війни, особам, на яких поширюється чинність Закону України "Про статус ветеранів війни, гарантії їх соціального захисту", особам, які мають особливі заслуги перед Батьківщиною, вдовам (вдівцям) та батькам померлих (загиблих) осіб, які мають особливі заслуги перед Батьківщиною, ветеранам праці, особам, які мають особливі трудові заслуги перед Батьківщиною,  вдовам (вдівцям) та батькам померлих (загиблих) осіб, які мають особливі трудові заслуги перед Батьківщиною, жертвам нацистських переслідувань та реабілітованим громадянам, які стали інвалідами внаслідок репресій або є   пенсіонерами </t>
  </si>
  <si>
    <t>091205</t>
  </si>
  <si>
    <t xml:space="preserve">Фінансування ремонту приміщень управлінь праці та соціального захисту виконавчих органів міських (міст республіканського в Автономній Республіці Крим і обласного значення), районних у містах Києві і Севастополі та районних у містах рад для здійснення заходів з виконання спільного із Світовим банком проекту "Вдосконалення системи соціальної допомоги" за рахунок субвенції з державного бюджету   </t>
  </si>
  <si>
    <t>180410</t>
  </si>
  <si>
    <t>Інші заходи, пов’язані з економічною діяльністю</t>
  </si>
  <si>
    <t>150201</t>
  </si>
  <si>
    <t>250301</t>
  </si>
  <si>
    <t>Реверсна дотація</t>
  </si>
  <si>
    <t>Всього видатків спеціального фонду (без власних надходжень бюджетних установ):</t>
  </si>
  <si>
    <t>ВСЬОГО ВИДАТКІВ  (загальний, спеціальний фонди) без кредитування та власних надходжень бюджетних установ</t>
  </si>
  <si>
    <t>КПКВК</t>
  </si>
  <si>
    <t>КФКВК</t>
  </si>
  <si>
    <t>1000</t>
  </si>
  <si>
    <t>2000</t>
  </si>
  <si>
    <t>3000</t>
  </si>
  <si>
    <t>3011</t>
  </si>
  <si>
    <t>3010</t>
  </si>
  <si>
    <t>3012</t>
  </si>
  <si>
    <t>Надання субсидій населенню для відшкодування витрат на оплату житлово-комунальних послуг</t>
  </si>
  <si>
    <t>3020</t>
  </si>
  <si>
    <t>Надання пільг та субсидій населенню на придбання твердого та рідкого пічного побутового палива і скрапленого газу</t>
  </si>
  <si>
    <t>3021</t>
  </si>
  <si>
    <t>Надання субсидій населенню для відшкодування витрат на придбання твердого та рідкого пічного побутового палива і скрапленого газу</t>
  </si>
  <si>
    <t>3030</t>
  </si>
  <si>
    <t>3035</t>
  </si>
  <si>
    <t>1070</t>
  </si>
  <si>
    <t>Компенсаційні виплати на пільговий проїзд автомобільним транспортом окремим категоріям громадян</t>
  </si>
  <si>
    <t>Компенсаційні виплати на пільговий проїзд електротранспортом окремим категоріям громадян</t>
  </si>
  <si>
    <t>1040</t>
  </si>
  <si>
    <t>Надання допомоги у зв'язку з вагітністю і пологами</t>
  </si>
  <si>
    <t>Надання допомоги при народженні дитини</t>
  </si>
  <si>
    <t>Надання допомоги на дітей, над якими встановлено опіку чи піклування</t>
  </si>
  <si>
    <t>Надання допомоги на дітей одиноким матерям</t>
  </si>
  <si>
    <t>Надання тимчасової державної допомоги дітям</t>
  </si>
  <si>
    <t>Надання допомоги при усиновленні дитини</t>
  </si>
  <si>
    <t>3049</t>
  </si>
  <si>
    <t>1010</t>
  </si>
  <si>
    <t>Пільгове медичне обслуговування осіб, які постраждали внаслідок Чорнобильської катастрофи</t>
  </si>
  <si>
    <t>3080</t>
  </si>
  <si>
    <t>3090</t>
  </si>
  <si>
    <t>1030</t>
  </si>
  <si>
    <t>3104</t>
  </si>
  <si>
    <t>1020</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</si>
  <si>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</si>
  <si>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090802</t>
  </si>
  <si>
    <t>3112</t>
  </si>
  <si>
    <t>Заходи державної політики з питань дітей та їх соціального захисту</t>
  </si>
  <si>
    <t>3130</t>
  </si>
  <si>
    <t>Здійснення соціальної роботи з вразливими категоріями населення</t>
  </si>
  <si>
    <t>3110</t>
  </si>
  <si>
    <t>Заклади і заходи з питань дітей та їх соціального захисту</t>
  </si>
  <si>
    <t>3132</t>
  </si>
  <si>
    <t>Заходи державної політики з питань сім'ї</t>
  </si>
  <si>
    <t>3140</t>
  </si>
  <si>
    <t>Реалізація державної політики у молодіжній сфері</t>
  </si>
  <si>
    <t>Утримання клубів для підлітків за місцем проживання</t>
  </si>
  <si>
    <t>Інші заходи та заклади молодіжної політики</t>
  </si>
  <si>
    <t>3160</t>
  </si>
  <si>
    <t>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</si>
  <si>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3180</t>
  </si>
  <si>
    <t>3190</t>
  </si>
  <si>
    <t>1060</t>
  </si>
  <si>
    <t>Соціальний захист ветеранів війни та праці</t>
  </si>
  <si>
    <t>1090</t>
  </si>
  <si>
    <t>4000</t>
  </si>
  <si>
    <t>5000</t>
  </si>
  <si>
    <t>6000</t>
  </si>
  <si>
    <t>6010</t>
  </si>
  <si>
    <t>0610</t>
  </si>
  <si>
    <t>0620</t>
  </si>
  <si>
    <t>7300</t>
  </si>
  <si>
    <t>7400</t>
  </si>
  <si>
    <t>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</si>
  <si>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8600</t>
  </si>
  <si>
    <t>3100</t>
  </si>
  <si>
    <t>6020</t>
  </si>
  <si>
    <t>0490</t>
  </si>
  <si>
    <t>0455</t>
  </si>
  <si>
    <t>Внески до статутного капіталу суб’єктів господарювання</t>
  </si>
  <si>
    <t>7500</t>
  </si>
  <si>
    <t>0411</t>
  </si>
  <si>
    <t>Інші заходи, пов'язані з економічною діяльністю</t>
  </si>
  <si>
    <t>9100</t>
  </si>
  <si>
    <t>9110</t>
  </si>
  <si>
    <t>0511</t>
  </si>
  <si>
    <t>0540</t>
  </si>
  <si>
    <t>0133</t>
  </si>
  <si>
    <t xml:space="preserve">                                                              </t>
  </si>
  <si>
    <t>350344</t>
  </si>
  <si>
    <t>3031</t>
  </si>
  <si>
    <t>150122</t>
  </si>
  <si>
    <t>Утилізація відходів</t>
  </si>
  <si>
    <t>Ліквідація іншого забруднення навколишнього природного середовища</t>
  </si>
  <si>
    <t>240603</t>
  </si>
  <si>
    <t>6150</t>
  </si>
  <si>
    <t>100601</t>
  </si>
  <si>
    <t>6030</t>
  </si>
  <si>
    <t>240602</t>
  </si>
  <si>
    <t>Погашення різниці між фактичною вартістю теплової енергії, послуг з централізованого опалення, постачання гарячої води, централізованого водопостачання та водовідведення, постачання холодної води та водовідведення (з використанням внутрішньобудинкових систем), що вироблялися, транспортувалися та постачалися населенню та/або іншим підприємствам теплопостачання, централізованого питного водопостачання та водовідведення, які надають населенню такі послуги, та тарифами, що затверджувалися та/або погоджувалися органами державної влади чи місцевого самоврядування</t>
  </si>
  <si>
    <t>0100</t>
  </si>
  <si>
    <t xml:space="preserve">Надання пільг на оплату житлово-комунальних послуг окремим категоріям громадян відповідно до законодавства </t>
  </si>
  <si>
    <t>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</si>
  <si>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t>3022</t>
  </si>
  <si>
    <t>Надання пільг з оплати послуг зв’язку, інших передбачених законодавством пільг окремим категоріям громадян та компенсації за пільговий проїзд окремих категорій громадян</t>
  </si>
  <si>
    <t>3033</t>
  </si>
  <si>
    <t>3036</t>
  </si>
  <si>
    <t>Надання допомоги сім'ям з дітьми, малозабезпеченим сім’ям, тимчасової допомоги дітям</t>
  </si>
  <si>
    <t>Надання державної соціальної допомоги малозабезпеченим сім’ям</t>
  </si>
  <si>
    <t>Надання допомоги особам з інвалідністю, дітям з інвалідністю, особам, які не мають права на пенсію, непрацюючій особі, яка досягла загального пенсійного віку, але не набула права на пенсійну виплату, допомоги по догляду за особами з інвалідністю І чи ІІ групи внаслідок психічного розладу, компенсаційної виплати непрацюючій працездатній особі, яка доглядає за особою з інвалідністю І групи, а також за особою, яка досягла 80-річного віку</t>
  </si>
  <si>
    <t>Надання державної соціальної допомоги особам з інвалідністю з дитинства та дітям з інвалідністю</t>
  </si>
  <si>
    <t>Надання державної соціальної допомоги особам,  які не  мають права на пенсію, та особам з інвалідністю, державної соціальної допомоги на догляд</t>
  </si>
  <si>
    <t>Надання допомоги по догляду за особами з інвалідністю I чи II групи внаслідок психічного розладу</t>
  </si>
  <si>
    <t>Надання тимчасової державної соціальної допомоги непрацюючій особі, яка досягла загального пенсійного віку, але не набула права на пенсійну виплату</t>
  </si>
  <si>
    <t>Надання щомісячної компенсаційної виплати непрацюючій працездатній особі, яка доглядає за особою з інвалідністю I групи, а також за особою, яка досягла 80-річного віку</t>
  </si>
  <si>
    <t>3081</t>
  </si>
  <si>
    <t>3082</t>
  </si>
  <si>
    <t>3083</t>
  </si>
  <si>
    <t>3084</t>
  </si>
  <si>
    <t>3085</t>
  </si>
  <si>
    <t>Видатки на поховання учасників бойових дій та осіб з інвалідністю внаслідок війни</t>
  </si>
  <si>
    <t>Надання соціальних та реабілітаційних послуг громадянам похилого віку, особам з інвалідністю, дітям з інвалідністю в установах соціального обслуговування</t>
  </si>
  <si>
    <t>3120</t>
  </si>
  <si>
    <t>3121</t>
  </si>
  <si>
    <t>3123</t>
  </si>
  <si>
    <t>3133</t>
  </si>
  <si>
    <t>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</si>
  <si>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3170</t>
  </si>
  <si>
    <t>3171</t>
  </si>
  <si>
    <t>Забезпечення реалізації окремих програм для осіб з інвалідністю</t>
  </si>
  <si>
    <t>Компенсаційні виплати особам з інвалідністю на бензин, ремонт, технічне обслуговування автомобілів, мотоколясок і на транспортне обслуговування</t>
  </si>
  <si>
    <t>3192</t>
  </si>
  <si>
    <t>Надання фінансової підтримки громадським організаціям ветеранів і осіб з інвалідністю, діяльність яких має соціальну спрямованість</t>
  </si>
  <si>
    <t>3230</t>
  </si>
  <si>
    <t>3240</t>
  </si>
  <si>
    <t>Інші заклади та заходи</t>
  </si>
  <si>
    <t>3241</t>
  </si>
  <si>
    <t>3242</t>
  </si>
  <si>
    <t>Забезпечення діяльності інших закладів у сфері соціального захисту і соціального забезпечення</t>
  </si>
  <si>
    <t>Інші заходи у сфері соціального захисту і соціального забезпечення</t>
  </si>
  <si>
    <t>Утримання та ефективна експлуатація об’єктів житлово-комунального господарства</t>
  </si>
  <si>
    <t>Експлуатація та технічне обслуговування житлового фонду</t>
  </si>
  <si>
    <t>6011</t>
  </si>
  <si>
    <t>6017</t>
  </si>
  <si>
    <t xml:space="preserve">Інша діяльність, пов’язана з експлуатацією об’єктів житлово-комунального господарства </t>
  </si>
  <si>
    <t>Організація благоустрою населених пунктів</t>
  </si>
  <si>
    <t>6080</t>
  </si>
  <si>
    <t>6084</t>
  </si>
  <si>
    <t>6090</t>
  </si>
  <si>
    <t>Інша діяльність у сфері житлово-комунального господарства</t>
  </si>
  <si>
    <t>Будівництво та регіональний розвиток</t>
  </si>
  <si>
    <t>Транспорт та транспортна інфраструктура, дорожнє господарство</t>
  </si>
  <si>
    <t>Забезпечення надання послуг з перевезення пасажирів автомобільним транспортом</t>
  </si>
  <si>
    <t>Інші заходи у сфері автотранспорту</t>
  </si>
  <si>
    <t>7410</t>
  </si>
  <si>
    <t>7413</t>
  </si>
  <si>
    <t>7420</t>
  </si>
  <si>
    <t>7426</t>
  </si>
  <si>
    <t>Забезпечення надання послуг з перевезення пасажирів електротранспортом</t>
  </si>
  <si>
    <t>Зв'язок, телекомунікації та інформатика</t>
  </si>
  <si>
    <t>7600</t>
  </si>
  <si>
    <t>Інші програми та заходи, пов'язані з економічною діяльністю</t>
  </si>
  <si>
    <t>7610</t>
  </si>
  <si>
    <t>Сприяння розвитку малого та середнього підприємництва</t>
  </si>
  <si>
    <t>Розвиток готельного господарства та туризму</t>
  </si>
  <si>
    <t>Реалізація програм і заходів в галузі туризму та курортів</t>
  </si>
  <si>
    <t>7620</t>
  </si>
  <si>
    <t>7622</t>
  </si>
  <si>
    <t>7680</t>
  </si>
  <si>
    <t>Членські внески до асоціацій органів місцевого самоврядування</t>
  </si>
  <si>
    <t>Інша економічна діяльність</t>
  </si>
  <si>
    <t>7690</t>
  </si>
  <si>
    <t>Обслуговування та погашення зобов'язань за коштами, залученими розпорядниками бюджетних коштів під державні гарантії для здійснення капітальних видатків</t>
  </si>
  <si>
    <t>7692</t>
  </si>
  <si>
    <t>7693</t>
  </si>
  <si>
    <t>8100</t>
  </si>
  <si>
    <t>Захист населення і територій від надзвичайних ситуацій техногенного та природного характеру</t>
  </si>
  <si>
    <t>8200</t>
  </si>
  <si>
    <t>Громадський порядок та безпека</t>
  </si>
  <si>
    <t>8230</t>
  </si>
  <si>
    <t>Інші заходи громадського порядку та безпеки</t>
  </si>
  <si>
    <t>8400</t>
  </si>
  <si>
    <t>8410</t>
  </si>
  <si>
    <t>Фінансова підтримка засобів масової інформації</t>
  </si>
  <si>
    <t>8700</t>
  </si>
  <si>
    <t>Дотації з місцевого бюджету іншим бюджетам</t>
  </si>
  <si>
    <t>9700</t>
  </si>
  <si>
    <t>Субвенції з місцевого бюджету іншим місцевим бюджетам на здійснення програм та заходів за рахунок коштів  місцевих бюджетів</t>
  </si>
  <si>
    <t>9770</t>
  </si>
  <si>
    <t xml:space="preserve">Інші субвенції з місцевого бюджету </t>
  </si>
  <si>
    <t>Надання інших пільг окремим категоріям громадян відповідно до законодавства</t>
  </si>
  <si>
    <t>Забезпечення функціонування підприємств, установ та організацій, що виробляють, виконують та/або надають житлово-комунальні послуги</t>
  </si>
  <si>
    <t>7100</t>
  </si>
  <si>
    <t>Сільське, лісове, рибне господарство та мисливство</t>
  </si>
  <si>
    <t>Будівництво об'єктів житлово-комунального господарства</t>
  </si>
  <si>
    <t>Будівництво об'єктів соціально-культурного призначення</t>
  </si>
  <si>
    <t>Будівництво освітніх установ та закладів</t>
  </si>
  <si>
    <t>Будівництво медичних установ та закладів</t>
  </si>
  <si>
    <t>Будівництво споруд, установ та закладів фізичної культури і спорту</t>
  </si>
  <si>
    <t>Проектування, реставрація та охорона пам'яток архітектури</t>
  </si>
  <si>
    <t>7310</t>
  </si>
  <si>
    <t>7320</t>
  </si>
  <si>
    <t>7321</t>
  </si>
  <si>
    <t>7322</t>
  </si>
  <si>
    <t>7325</t>
  </si>
  <si>
    <t>7330</t>
  </si>
  <si>
    <t>7340</t>
  </si>
  <si>
    <t>7350</t>
  </si>
  <si>
    <t>Розроблення схем планування та забудови територій (містобудівної документації)</t>
  </si>
  <si>
    <t>7360</t>
  </si>
  <si>
    <t>Виконання інвестиційних проектів</t>
  </si>
  <si>
    <t>7365</t>
  </si>
  <si>
    <t>Виконання інвестиційних проектів в рамках реформування регіональних систем охорони здоров’я для здійснення  заходів з виконання спільного з Міжнародним банком реконструкції та розвитку проекту "Поліпшення охорони здоров'я на службі у людей"</t>
  </si>
  <si>
    <t>Інші заходи у сфері зв'язку, телекомунікації та інформатики</t>
  </si>
  <si>
    <t>7650</t>
  </si>
  <si>
    <t>Проведення експертної  грошової  оцінки  земельної ділянки чи права на неї</t>
  </si>
  <si>
    <t>7660</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</si>
  <si>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</si>
  <si>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7670</t>
  </si>
  <si>
    <t>7691</t>
  </si>
  <si>
    <t>Виконання заходів за рахунок цільових фондів, утворених Верховною Радою Автономної Республіки Крим, органами місцевого самоврядування і місцевими органами виконавчої влади і фондів, утворених Верховною Радою Автономної Республіки Крим, органами місцевого самоврядування і місцевими органами виконавчої влади</t>
  </si>
  <si>
    <t>8300</t>
  </si>
  <si>
    <t xml:space="preserve">Охорона навколишнього природного середовища </t>
  </si>
  <si>
    <t>8310</t>
  </si>
  <si>
    <t>Запобігання та ліквідація забруднення навколишнього природного середовища</t>
  </si>
  <si>
    <t>8311</t>
  </si>
  <si>
    <t>8312</t>
  </si>
  <si>
    <t>8330</t>
  </si>
  <si>
    <t xml:space="preserve">Інша діяльність у сфері екології та охорони природних ресурсів </t>
  </si>
  <si>
    <t>Інші субвенції з місцевого бюджету</t>
  </si>
  <si>
    <t>8881</t>
  </si>
  <si>
    <t>8821</t>
  </si>
  <si>
    <t>8822</t>
  </si>
  <si>
    <t>7450</t>
  </si>
  <si>
    <t>Інша діяльність у сфері транспорту</t>
  </si>
  <si>
    <t>9800</t>
  </si>
  <si>
    <t xml:space="preserve">Субвенція з місцевого бюджету державному бюджету на виконання програм соціально-економічного розвитку регіонів </t>
  </si>
  <si>
    <t>7370</t>
  </si>
  <si>
    <t>Реалізація інших заходів щодо соціально-економічного розвитку</t>
  </si>
  <si>
    <t>Компенсаційні виплати на пільговий проїзд окремих категорій громадян на залізничному транспорті</t>
  </si>
  <si>
    <t>Грошова компенсація за належні для отримання жилі приміщення для окремих категорій населення відповідно до законодавства</t>
  </si>
  <si>
    <t>3220</t>
  </si>
  <si>
    <t>3221</t>
  </si>
  <si>
    <t>Грошова компенсація за належні для отримання жилі приміщення для сімей загиблих осіб, визначених абзацами 5-8 пункту 1 статті 10 Закону України «Про статус ветеранів війни, гарантії їх соціального захисту», для осіб з інвалідністю І-ІІ групи, яка настала внаслідок поранення, контузії, каліцтва або захворювання, одержаних під час безпосередньої участі в антитерористичній операції, забезпеченні її проведення, визначених пунктами 11-14 частини другої статті 7 Закону України «Про статус ветеранів війни, гарантії їх соціального захисту», та які потребують поліпшення житлових умов</t>
  </si>
  <si>
    <t>Утримання та розвиток автомобільних доріг та дорожньої інфраструктури</t>
  </si>
  <si>
    <t>7460</t>
  </si>
  <si>
    <t>Утримання та розвиток автомобільних доріг та дорожньої інфраструктури за рахунок коштів місцевого бюджету</t>
  </si>
  <si>
    <t>7461</t>
  </si>
  <si>
    <t>Утримання та розвиток автомобільних доріг та дорожньої інфраструктури за рахунок субвенції з  державного бюджету</t>
  </si>
  <si>
    <t>7462</t>
  </si>
  <si>
    <t>8313</t>
  </si>
  <si>
    <t>6012</t>
  </si>
  <si>
    <t>Забезпечення діяльності з виробництва, транспортування, постачання теплової енергії</t>
  </si>
  <si>
    <t>3223</t>
  </si>
  <si>
    <t>Грошова компенсація за належні для отримання жилі приміщення для сімей загиблих учасників бойових дій на території інших держав, визначених у абзаці першому пункту 1 статті 10 Закону України «Про статус ветеранів війни, гарантії їх соціального захисту», для осіб з інвалідністю І-ІІ групи з числа учасників бойових дій на території інших держав, які стали інвалідами внаслідок поранення, контузії, каліцтва або захворювання, пов’язаних з перебуванням у цих державах, визначених пунктом 7 частини другої статті 7 Закону України «Про статус ветеранів війни, гарантії їх соціального захисту", та які потребують поліпшення житлових умов</t>
  </si>
  <si>
    <t>Реалізація державних та місцевих житлових програм</t>
  </si>
  <si>
    <t>Проектні, будівельно-ремонтні роботи, придбання житла та приміщень для розвитку сімейних та інших форм виховання, наближених до сімейних, та забезпечення житлом дітей-сиріт, осіб з їх числа</t>
  </si>
  <si>
    <t>6083</t>
  </si>
  <si>
    <t>7361</t>
  </si>
  <si>
    <t>Співфінансування інвестиційних проектів, що реалізуються за рахунок коштів державного фонду регіонального розвитку</t>
  </si>
  <si>
    <t>3222</t>
  </si>
  <si>
    <t>Грошова компенсація за належні для отримання жилі приміщення для внутрішньо переміщених осіб, які захищали незалежність, суверенітет та територіальну цілісність України і брали безпосередню участь в антитерористичній операції, забезпеченні її проведення, перебуваючи безпосередньо в районах антитерористичної операції у період її проведення, та визнані особами з інвалідністю в наслідок війни ІІІ групи відповідно до пунктів 11-14 частини другої статті 7 або учасниками бойових дій відповідно до пунктів 19-20 частини першої статті 6 Закону України «Про статус ветеранів війни, гарантії їх соціального захисту", та які потребують поліпшення житлових умов</t>
  </si>
  <si>
    <t>7430</t>
  </si>
  <si>
    <t>Утримання та розвиток місцевих аеропортів</t>
  </si>
  <si>
    <t>Обслуговування місцевого боргу</t>
  </si>
  <si>
    <t>3086</t>
  </si>
  <si>
    <t>Надання допомоги на дітей, хворих на тяжкі перинатальні ураження нервової системи, тяжкі вроджені вади розвитку, рідкісні орфанні захворювання, онкологічні, онкогематологічні захворювання, дитячий церебральний параліч, тяжкі психічні розлади, цукровий діабет I типу (інсулінозалежний), гострі або хронічні захворювання нирок IV ступеня, на дитину, яка отримала тяжку травму, потребує трансплантації органа, потребує паліативної допомоги, яким не встановлено інвалідність</t>
  </si>
  <si>
    <t>Відшкодування послуги з догляду за дитиною до трьох років "муніципальна няня"</t>
  </si>
  <si>
    <t>Надання пільг та житлових субсидій населенню на оплату електроенергії, природного газу, послуг тепло-, водопостачання і водовідведення, квартирної плати (утримання будинків і споруд та прибудинкових територій), управління багатоквартирним будинком, поводження з побутовими відходами (вивезення побутових відходів) та вивезення рідких нечистот, внесків за встановлення, обслуговування та заміну вузлів комерційного обліку води та теплової енергії, абонентського обслуговування для споживачів комунальних послуг, що надаються у багатоквартирних будинках за індивідуальними договорами</t>
  </si>
  <si>
    <t>Будівництво інших об'єктів комунальної власності</t>
  </si>
  <si>
    <t>Надання інших пільг окремим категоріям громдін відповідно до законодавства</t>
  </si>
  <si>
    <t>3032</t>
  </si>
  <si>
    <t>Надання пільг окремим категоріям громадян з оплати послуг зв’язку</t>
  </si>
  <si>
    <t xml:space="preserve">Утримання та забезпечення діяльності центрів соціальних служб </t>
  </si>
  <si>
    <t xml:space="preserve">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 </t>
  </si>
  <si>
    <t>Надання фінансової підтримки громадським об’єднанням ветеранів і осіб з інвалідністю, діяльність яких має соціальну спрямованість</t>
  </si>
  <si>
    <t>7324</t>
  </si>
  <si>
    <t>Будівництво установ та закладів культури</t>
  </si>
  <si>
    <t>Надання пільгових довгострокових кредитів молодим сім'ям та одиноким молодим громадянам на будівництво/реконструкцію/придбання житла</t>
  </si>
  <si>
    <t>Повернення пільгових довгострокових кредитів, наданих молодим сім'ям та одиноким молодим громадянам на будівництво/реконструкцію/ придбання житла</t>
  </si>
  <si>
    <t>Надання  коштів для забезпечення гарантійних зобов'язань за позичальників, що отримали кредити під місцеві гарантії</t>
  </si>
  <si>
    <t>Утримання та розиток місцевих аеропортів</t>
  </si>
  <si>
    <t>7463</t>
  </si>
  <si>
    <t>Утримання та розвиток автомобільних доріг та дорожньої інфраструктури за рахунок трансфертів з інших місцевих бюджетів</t>
  </si>
  <si>
    <t>3111</t>
  </si>
  <si>
    <t>Утримання закладів, що надають соціальні послуги дітям, які опинились у складних життєвих обставинах, підтримка функціонування дитячих будинків сімейного типу та прийомних сімей</t>
  </si>
  <si>
    <t>9300</t>
  </si>
  <si>
    <t>Субвенція з місцевого бюджету іншим місцевим бюджетам на здійснення програм у галузі освіти за рахунок субвенцій з державного бюджету</t>
  </si>
  <si>
    <t>9310</t>
  </si>
  <si>
    <t>Субвенція з місцевого бюджету на здійснення переданих видатків у сфері освіти за рахунок коштів освітньої субвенції</t>
  </si>
  <si>
    <t>Компенсаційні виплати за пільговий проїзд  окремих категорій громадян залізничному транспорті</t>
  </si>
  <si>
    <t>7470</t>
  </si>
  <si>
    <t>Інша діяльність у сфері дорожнього господарства</t>
  </si>
  <si>
    <t>Директор департаменту фінансів                                                                                                                    Наталія ЛУЦЕНКО</t>
  </si>
  <si>
    <t>8240</t>
  </si>
  <si>
    <t>Заходи та роботи з територіальної оборони</t>
  </si>
  <si>
    <t>8710</t>
  </si>
  <si>
    <t>8734</t>
  </si>
  <si>
    <t>Заходи із запобігання та ліквідації наслідків надзвичайної ситуації в системах телекомунікацій за рахунок коштів резервного фонду місцевого бюджету</t>
  </si>
  <si>
    <t>8730</t>
  </si>
  <si>
    <t>Заходи із запобігання та ліквідації наслідків у дорожньому господарстві, транспорті та телекомунікаціях за рахунок коштів резервного фонду місцевого бюджету</t>
  </si>
  <si>
    <t>Резервний фонд місцевого бюджету</t>
  </si>
  <si>
    <t>Видатки, пов'язані з наданням підтримки внутрішньо переміщеним та/або евакуйованим особам у зв'язку із введенням воєнного стану</t>
  </si>
  <si>
    <t>7363</t>
  </si>
  <si>
    <t>Виконання інвестиційних проектів в рамках здійснення заходів щодо соціально-економічного розвитку окремих територій</t>
  </si>
  <si>
    <t xml:space="preserve">Вик. Н.Шевчук </t>
  </si>
  <si>
    <t>8720</t>
  </si>
  <si>
    <t>8725</t>
  </si>
  <si>
    <t>Заходи із запобігання та ліквідації наслідків у будівлі установ, закладів, організацій комунальної власності за рахунок коштів резервного фонду місцевого бюджету</t>
  </si>
  <si>
    <t>Заходи із запобігання та ліквідації наслідків надзвичайної ситуації у будівлях інших установ, закладів, організацій за рахунок коштів резервного фонду місцевого бюджету</t>
  </si>
  <si>
    <t>8740</t>
  </si>
  <si>
    <t>8741</t>
  </si>
  <si>
    <t>Заходи із запобігання та ліквідації наслідків надзвичайних ситуацій у житлово-комунальному господарстві за рахунок коштів резервного фонду місцевого бюджету</t>
  </si>
  <si>
    <t>Заходи із запобігання та ліквідації наслідків надзвичайної ситуації у будівлі або споруді житлового призначення за рахунок коштів резервного фонду місцевого бюджету</t>
  </si>
  <si>
    <t>8724</t>
  </si>
  <si>
    <t>Заходи із запобігання та ліквідації наслідків надзвичайної ситуації у будівлі закладу освіти за рахунок коштів резервного фонду місцевого бюджету</t>
  </si>
  <si>
    <t>7640</t>
  </si>
  <si>
    <t>Заходи з енергозбереження</t>
  </si>
  <si>
    <t>більше в 4,2 раза</t>
  </si>
  <si>
    <t>більше в 2,1 раза</t>
  </si>
  <si>
    <t>більше в 6,8 раза</t>
  </si>
  <si>
    <t xml:space="preserve">Інформація про виконання бюджету Вінницької міської територіальної громади по видатках за січень - березень 2023 року </t>
  </si>
  <si>
    <t>на 3 місяці</t>
  </si>
  <si>
    <t xml:space="preserve"> на 3 місяці</t>
  </si>
  <si>
    <t>Відхилення від уточненого плану на 3 місяці</t>
  </si>
  <si>
    <t>Фактичне виконання за 3 місяці 2022р.</t>
  </si>
  <si>
    <t xml:space="preserve">% виконання  3 місяців 2023р. до 3 місяців 2022р. </t>
  </si>
  <si>
    <t xml:space="preserve">Відхилення 3 місяців 2023р. до 3 місяців 2022р. </t>
  </si>
  <si>
    <t>більше в 12,3 раза</t>
  </si>
  <si>
    <t>більше в 3,7 раза</t>
  </si>
  <si>
    <t>більше в 2,5 раза</t>
  </si>
  <si>
    <t>більше в 2,7 раза</t>
  </si>
  <si>
    <t>більше в 3,8 раза</t>
  </si>
  <si>
    <t>більше в 6,9 раза</t>
  </si>
  <si>
    <t>більше в 31,5 раза</t>
  </si>
  <si>
    <t>більше в 19,7 раза</t>
  </si>
  <si>
    <t>більше в 9,4 раза</t>
  </si>
  <si>
    <t>більше в 270,9 раза</t>
  </si>
  <si>
    <t>більше в 4,0 раза</t>
  </si>
  <si>
    <t>більше в 2,3 раза</t>
  </si>
  <si>
    <t>більше в 2,4 раза</t>
  </si>
  <si>
    <t>більше в 3,0 раза</t>
  </si>
  <si>
    <t>більше в 17,0 разів</t>
  </si>
  <si>
    <t>більше в 19,3 раза</t>
  </si>
  <si>
    <t>більше в 16,0 разів</t>
  </si>
  <si>
    <t>більше в 5,7 раза</t>
  </si>
  <si>
    <t>більше в 10,5 раза</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</si>
</sst>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
    <numFmt numFmtId="165" formatCode="0.000"/>
    <numFmt numFmtId="166" formatCode="#,##0.000"/>
    <numFmt numFmtId="167" formatCode="#,##0.00000"/>
    <numFmt numFmtId="168" formatCode="0.00000"/>
    <numFmt numFmtId="169" formatCode="0.0000"/>
    <numFmt numFmtId="170" formatCode="\+#,##0.000_ ;\-#,##0.000\ "/>
  </numFmts>
  <fonts count="33" x14ac:knownFonts="1">
    <font>
      <sz val="10"/>
      <name val="Arial Cyr"/>
      <charset val="204"/>
    </font>
    <font>
      <sz val="10"/>
      <name val="Times New Roman CYR"/>
      <family val="1"/>
      <charset val="204"/>
    </font>
    <font>
      <sz val="9"/>
      <name val="Times New Roman Cyr"/>
      <family val="1"/>
      <charset val="204"/>
    </font>
    <font>
      <b/>
      <sz val="12"/>
      <name val="Times New Roman Cyr"/>
      <family val="1"/>
      <charset val="204"/>
    </font>
    <font>
      <b/>
      <sz val="10"/>
      <name val="Times New Roman Cyr"/>
      <family val="1"/>
      <charset val="204"/>
    </font>
    <font>
      <b/>
      <sz val="11"/>
      <name val="Times New Roman Cyr"/>
      <family val="1"/>
      <charset val="204"/>
    </font>
    <font>
      <sz val="11"/>
      <name val="Times New Roman Cyr"/>
      <family val="1"/>
      <charset val="204"/>
    </font>
    <font>
      <sz val="10"/>
      <name val="Times New Roman Cyr"/>
      <charset val="204"/>
    </font>
    <font>
      <b/>
      <sz val="10"/>
      <name val="Times New Roman CYR"/>
      <charset val="204"/>
    </font>
    <font>
      <b/>
      <sz val="12"/>
      <name val="Times New Roman Cyr"/>
      <charset val="204"/>
    </font>
    <font>
      <b/>
      <i/>
      <sz val="12"/>
      <name val="Times New Roman Cyr"/>
      <charset val="204"/>
    </font>
    <font>
      <b/>
      <i/>
      <sz val="12"/>
      <name val="Times New Roman Cyr"/>
      <family val="1"/>
      <charset val="204"/>
    </font>
    <font>
      <b/>
      <sz val="16"/>
      <name val="Times New Roman Cyr"/>
      <family val="1"/>
      <charset val="204"/>
    </font>
    <font>
      <sz val="9.5"/>
      <name val="Times New Roman CYR"/>
      <family val="1"/>
      <charset val="204"/>
    </font>
    <font>
      <sz val="10"/>
      <name val="Arial Cyr"/>
      <charset val="204"/>
    </font>
    <font>
      <i/>
      <sz val="9.5"/>
      <name val="Times New Roman CYR"/>
      <charset val="204"/>
    </font>
    <font>
      <i/>
      <sz val="10"/>
      <name val="Times New Roman Cyr"/>
      <charset val="204"/>
    </font>
    <font>
      <sz val="9.5"/>
      <name val="Times New Roman CYR"/>
      <charset val="204"/>
    </font>
    <font>
      <b/>
      <sz val="14"/>
      <name val="Times New Roman Cyr"/>
      <charset val="204"/>
    </font>
    <font>
      <b/>
      <sz val="11"/>
      <name val="Times New Roman Cyr"/>
      <charset val="204"/>
    </font>
    <font>
      <b/>
      <sz val="10"/>
      <color theme="1"/>
      <name val="Times New Roman CYR"/>
      <charset val="204"/>
    </font>
    <font>
      <sz val="10"/>
      <color theme="1"/>
      <name val="Times New Roman CYR"/>
      <charset val="204"/>
    </font>
    <font>
      <b/>
      <sz val="11"/>
      <color theme="1"/>
      <name val="Times New Roman CYR"/>
      <charset val="204"/>
    </font>
    <font>
      <sz val="10"/>
      <color theme="0"/>
      <name val="Times New Roman CYR"/>
      <charset val="204"/>
    </font>
    <font>
      <b/>
      <sz val="10"/>
      <color theme="0"/>
      <name val="Times New Roman CYR"/>
      <charset val="204"/>
    </font>
    <font>
      <i/>
      <sz val="10"/>
      <color theme="1"/>
      <name val="Times New Roman CYR"/>
      <charset val="204"/>
    </font>
    <font>
      <sz val="9"/>
      <name val="Times New Roman Cyr"/>
      <charset val="204"/>
    </font>
    <font>
      <b/>
      <sz val="8"/>
      <color theme="1"/>
      <name val="Times New Roman CYR"/>
      <charset val="204"/>
    </font>
    <font>
      <sz val="8"/>
      <color theme="0"/>
      <name val="Times New Roman CYR"/>
      <charset val="204"/>
    </font>
    <font>
      <sz val="9"/>
      <color theme="0"/>
      <name val="Times New Roman CYR"/>
      <charset val="204"/>
    </font>
    <font>
      <i/>
      <sz val="9.5"/>
      <name val="Times New Roman CYR"/>
      <family val="1"/>
      <charset val="204"/>
    </font>
    <font>
      <b/>
      <sz val="8"/>
      <name val="Times New Roman CYR"/>
      <charset val="204"/>
    </font>
    <font>
      <sz val="8"/>
      <name val="Times New Roman CYR"/>
      <charset val="204"/>
    </font>
  </fonts>
  <fills count="2">
    <fill>
      <patternFill patternType="none"/>
    </fill>
    <fill>
      <patternFill patternType="gray125"/>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3">
    <xf numFmtId="0" fontId="0" fillId="0" borderId="0"/>
    <xf numFmtId="0" fontId="14" fillId="0" borderId="0"/>
    <xf numFmtId="0" fontId="7" fillId="0" borderId="0"/>
  </cellStyleXfs>
  <cellXfs count="120">
    <xf numFmtId="0" fontId="0" fillId="0" borderId="0" xfId="0"/>
    <xf numFmtId="166" fontId="1" fillId="0" borderId="1" xfId="0" applyNumberFormat="1" applyFont="1" applyFill="1" applyBorder="1" applyAlignment="1">
      <alignment horizontal="center" vertical="center" shrinkToFit="1"/>
    </xf>
    <xf numFmtId="0" fontId="1" fillId="0" borderId="0" xfId="0" applyFont="1" applyFill="1"/>
    <xf numFmtId="49" fontId="7" fillId="0" borderId="0" xfId="0" applyNumberFormat="1" applyFont="1" applyFill="1" applyAlignment="1">
      <alignment vertical="top"/>
    </xf>
    <xf numFmtId="0" fontId="1" fillId="0" borderId="0" xfId="0" applyFont="1" applyFill="1" applyAlignment="1">
      <alignment vertical="top"/>
    </xf>
    <xf numFmtId="0" fontId="1" fillId="0" borderId="0" xfId="0" applyFont="1" applyFill="1" applyAlignment="1">
      <alignment horizontal="right"/>
    </xf>
    <xf numFmtId="164" fontId="11" fillId="0" borderId="1" xfId="0" applyNumberFormat="1" applyFont="1" applyFill="1" applyBorder="1" applyAlignment="1">
      <alignment horizontal="center" vertical="center" wrapText="1"/>
    </xf>
    <xf numFmtId="164" fontId="1" fillId="0" borderId="1" xfId="0" applyNumberFormat="1" applyFont="1" applyFill="1" applyBorder="1" applyAlignment="1">
      <alignment vertical="center" wrapText="1"/>
    </xf>
    <xf numFmtId="0" fontId="8" fillId="0" borderId="0" xfId="0" applyFont="1" applyFill="1"/>
    <xf numFmtId="165" fontId="1" fillId="0" borderId="1" xfId="0" applyNumberFormat="1" applyFont="1" applyFill="1" applyBorder="1" applyAlignment="1">
      <alignment horizontal="center" vertical="center" shrinkToFit="1"/>
    </xf>
    <xf numFmtId="164" fontId="1" fillId="0" borderId="1" xfId="0" applyNumberFormat="1" applyFont="1" applyFill="1" applyBorder="1" applyAlignment="1">
      <alignment horizontal="center" vertical="center" wrapText="1"/>
    </xf>
    <xf numFmtId="164" fontId="1" fillId="0" borderId="1" xfId="0" applyNumberFormat="1" applyFont="1" applyFill="1" applyBorder="1" applyAlignment="1">
      <alignment horizontal="center" vertical="center" shrinkToFit="1"/>
    </xf>
    <xf numFmtId="49" fontId="8" fillId="0" borderId="1" xfId="0" applyNumberFormat="1" applyFont="1" applyFill="1" applyBorder="1" applyAlignment="1">
      <alignment horizontal="center" vertical="center"/>
    </xf>
    <xf numFmtId="0" fontId="1" fillId="0" borderId="0" xfId="0" applyFont="1" applyFill="1" applyAlignment="1">
      <alignment vertical="center"/>
    </xf>
    <xf numFmtId="164" fontId="1" fillId="0" borderId="0" xfId="0" applyNumberFormat="1" applyFont="1" applyFill="1" applyBorder="1" applyAlignment="1">
      <alignment vertical="top" wrapText="1"/>
    </xf>
    <xf numFmtId="0" fontId="1" fillId="0" borderId="0" xfId="0" applyFont="1" applyFill="1" applyBorder="1"/>
    <xf numFmtId="165" fontId="1" fillId="0" borderId="0" xfId="0" applyNumberFormat="1" applyFont="1" applyFill="1" applyBorder="1" applyAlignment="1">
      <alignment horizontal="center"/>
    </xf>
    <xf numFmtId="0" fontId="1" fillId="0" borderId="0" xfId="0" applyFont="1" applyFill="1" applyBorder="1" applyAlignment="1">
      <alignment horizontal="center"/>
    </xf>
    <xf numFmtId="165" fontId="1" fillId="0" borderId="0" xfId="0" applyNumberFormat="1" applyFont="1" applyFill="1" applyBorder="1"/>
    <xf numFmtId="164" fontId="1" fillId="0" borderId="0" xfId="0" applyNumberFormat="1" applyFont="1" applyFill="1" applyBorder="1" applyAlignment="1">
      <alignment vertical="top"/>
    </xf>
    <xf numFmtId="0" fontId="1" fillId="0" borderId="0" xfId="0" applyFont="1" applyFill="1" applyBorder="1" applyAlignment="1">
      <alignment vertical="top"/>
    </xf>
    <xf numFmtId="49" fontId="7" fillId="0" borderId="3" xfId="0" applyNumberFormat="1" applyFont="1" applyFill="1" applyBorder="1" applyAlignment="1">
      <alignment horizontal="center" vertical="center"/>
    </xf>
    <xf numFmtId="49" fontId="16" fillId="0" borderId="1" xfId="0" applyNumberFormat="1" applyFont="1" applyFill="1" applyBorder="1" applyAlignment="1">
      <alignment horizontal="center" vertical="center"/>
    </xf>
    <xf numFmtId="49" fontId="18" fillId="0" borderId="1" xfId="1" applyNumberFormat="1" applyFont="1" applyFill="1" applyBorder="1" applyAlignment="1">
      <alignment horizontal="center" vertical="center" shrinkToFit="1"/>
    </xf>
    <xf numFmtId="49" fontId="19" fillId="0" borderId="1" xfId="0" applyNumberFormat="1" applyFont="1" applyFill="1" applyBorder="1" applyAlignment="1">
      <alignment horizontal="center" vertical="center"/>
    </xf>
    <xf numFmtId="49" fontId="19" fillId="0" borderId="1" xfId="0" applyNumberFormat="1" applyFont="1" applyFill="1" applyBorder="1" applyAlignment="1">
      <alignment horizontal="center" vertical="center" wrapText="1"/>
    </xf>
    <xf numFmtId="49" fontId="8" fillId="0" borderId="1" xfId="0" applyNumberFormat="1" applyFont="1" applyFill="1" applyBorder="1" applyAlignment="1">
      <alignment horizontal="center" vertical="center" wrapText="1"/>
    </xf>
    <xf numFmtId="49" fontId="7" fillId="0" borderId="1" xfId="0" applyNumberFormat="1" applyFont="1" applyFill="1" applyBorder="1" applyAlignment="1">
      <alignment vertical="top"/>
    </xf>
    <xf numFmtId="49" fontId="7" fillId="0" borderId="2" xfId="0" applyNumberFormat="1" applyFont="1" applyFill="1" applyBorder="1" applyAlignment="1">
      <alignment horizontal="center" vertical="center"/>
    </xf>
    <xf numFmtId="49" fontId="7" fillId="0" borderId="4" xfId="0" applyNumberFormat="1" applyFont="1" applyFill="1" applyBorder="1" applyAlignment="1">
      <alignment horizontal="center" vertical="center"/>
    </xf>
    <xf numFmtId="165" fontId="20" fillId="0" borderId="1" xfId="0" applyNumberFormat="1" applyFont="1" applyFill="1" applyBorder="1" applyAlignment="1">
      <alignment horizontal="center" vertical="center" shrinkToFit="1"/>
    </xf>
    <xf numFmtId="166" fontId="21" fillId="0" borderId="1" xfId="0" applyNumberFormat="1" applyFont="1" applyFill="1" applyBorder="1" applyAlignment="1">
      <alignment horizontal="center" vertical="center" shrinkToFit="1"/>
    </xf>
    <xf numFmtId="166" fontId="20" fillId="0" borderId="1" xfId="0" applyNumberFormat="1" applyFont="1" applyFill="1" applyBorder="1" applyAlignment="1">
      <alignment horizontal="center" vertical="center" shrinkToFit="1"/>
    </xf>
    <xf numFmtId="164" fontId="19" fillId="0" borderId="1" xfId="0" applyNumberFormat="1" applyFont="1" applyFill="1" applyBorder="1" applyAlignment="1">
      <alignment vertical="center" wrapText="1"/>
    </xf>
    <xf numFmtId="164" fontId="20" fillId="0" borderId="1" xfId="0" applyNumberFormat="1" applyFont="1" applyFill="1" applyBorder="1" applyAlignment="1">
      <alignment horizontal="center" vertical="center" wrapText="1"/>
    </xf>
    <xf numFmtId="164" fontId="20" fillId="0" borderId="1" xfId="0" applyNumberFormat="1" applyFont="1" applyFill="1" applyBorder="1" applyAlignment="1">
      <alignment horizontal="center" vertical="center" shrinkToFit="1"/>
    </xf>
    <xf numFmtId="165" fontId="21" fillId="0" borderId="1" xfId="0" applyNumberFormat="1" applyFont="1" applyFill="1" applyBorder="1" applyAlignment="1">
      <alignment horizontal="center" vertical="center" shrinkToFit="1"/>
    </xf>
    <xf numFmtId="164" fontId="21" fillId="0" borderId="1" xfId="0" applyNumberFormat="1" applyFont="1" applyFill="1" applyBorder="1" applyAlignment="1">
      <alignment horizontal="center" vertical="center" wrapText="1"/>
    </xf>
    <xf numFmtId="164" fontId="21" fillId="0" borderId="1" xfId="0" applyNumberFormat="1" applyFont="1" applyFill="1" applyBorder="1" applyAlignment="1">
      <alignment horizontal="center" vertical="center" shrinkToFit="1"/>
    </xf>
    <xf numFmtId="164" fontId="16" fillId="0" borderId="1" xfId="0" applyNumberFormat="1" applyFont="1" applyFill="1" applyBorder="1" applyAlignment="1">
      <alignment vertical="center" wrapText="1"/>
    </xf>
    <xf numFmtId="164" fontId="15" fillId="0" borderId="1" xfId="0" applyNumberFormat="1" applyFont="1" applyFill="1" applyBorder="1" applyAlignment="1">
      <alignment horizontal="justify" vertical="center" wrapText="1"/>
    </xf>
    <xf numFmtId="164" fontId="17" fillId="0" borderId="1" xfId="0" applyNumberFormat="1" applyFont="1" applyFill="1" applyBorder="1" applyAlignment="1">
      <alignment horizontal="justify" vertical="center" wrapText="1"/>
    </xf>
    <xf numFmtId="49" fontId="8" fillId="0" borderId="1" xfId="0" applyNumberFormat="1" applyFont="1" applyFill="1" applyBorder="1" applyAlignment="1">
      <alignment vertical="center" wrapText="1"/>
    </xf>
    <xf numFmtId="167"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center" vertical="center" wrapText="1"/>
    </xf>
    <xf numFmtId="168" fontId="20"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right" vertical="center" wrapText="1"/>
    </xf>
    <xf numFmtId="164" fontId="9" fillId="0" borderId="1" xfId="0" applyNumberFormat="1" applyFont="1" applyFill="1" applyBorder="1" applyAlignment="1">
      <alignment horizontal="left" vertical="center" wrapText="1"/>
    </xf>
    <xf numFmtId="164" fontId="10" fillId="0" borderId="1" xfId="0" applyNumberFormat="1" applyFont="1" applyFill="1" applyBorder="1" applyAlignment="1">
      <alignment horizontal="center" vertical="center" wrapText="1"/>
    </xf>
    <xf numFmtId="164" fontId="13" fillId="0" borderId="3" xfId="0" applyNumberFormat="1" applyFont="1" applyFill="1" applyBorder="1" applyAlignment="1">
      <alignment horizontal="justify" vertical="center" wrapText="1"/>
    </xf>
    <xf numFmtId="164" fontId="15" fillId="0" borderId="1" xfId="0" applyNumberFormat="1" applyFont="1" applyFill="1" applyBorder="1" applyAlignment="1">
      <alignment horizontal="left" vertical="top" wrapText="1"/>
    </xf>
    <xf numFmtId="164" fontId="6" fillId="0" borderId="1" xfId="0" applyNumberFormat="1" applyFont="1" applyFill="1" applyBorder="1" applyAlignment="1">
      <alignment vertical="center" wrapText="1"/>
    </xf>
    <xf numFmtId="49" fontId="1" fillId="0" borderId="1" xfId="0" applyNumberFormat="1" applyFont="1" applyFill="1" applyBorder="1" applyAlignment="1">
      <alignment vertical="center" wrapText="1"/>
    </xf>
    <xf numFmtId="168" fontId="21" fillId="0" borderId="1" xfId="0" applyNumberFormat="1" applyFont="1" applyFill="1" applyBorder="1" applyAlignment="1">
      <alignment horizontal="center" vertical="center" shrinkToFit="1"/>
    </xf>
    <xf numFmtId="164" fontId="3" fillId="0" borderId="1" xfId="0" applyNumberFormat="1" applyFont="1" applyFill="1" applyBorder="1" applyAlignment="1">
      <alignment horizontal="left" vertical="center" wrapText="1"/>
    </xf>
    <xf numFmtId="164" fontId="4" fillId="0" borderId="1" xfId="0" applyNumberFormat="1" applyFont="1" applyFill="1" applyBorder="1" applyAlignment="1">
      <alignment vertical="center" wrapText="1"/>
    </xf>
    <xf numFmtId="164" fontId="3" fillId="0" borderId="1" xfId="0" applyNumberFormat="1" applyFont="1" applyFill="1" applyBorder="1" applyAlignment="1">
      <alignment vertical="center" wrapText="1"/>
    </xf>
    <xf numFmtId="165" fontId="22" fillId="0" borderId="1" xfId="0" applyNumberFormat="1" applyFont="1" applyFill="1" applyBorder="1" applyAlignment="1">
      <alignment horizontal="center" vertical="center" shrinkToFit="1"/>
    </xf>
    <xf numFmtId="164" fontId="22"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xf>
    <xf numFmtId="165" fontId="8" fillId="0" borderId="1" xfId="0" applyNumberFormat="1" applyFont="1" applyFill="1" applyBorder="1" applyAlignment="1">
      <alignment horizontal="center" vertical="center" shrinkToFit="1"/>
    </xf>
    <xf numFmtId="164" fontId="8" fillId="0" borderId="1" xfId="0" applyNumberFormat="1" applyFont="1" applyFill="1" applyBorder="1" applyAlignment="1">
      <alignment vertical="center" wrapText="1"/>
    </xf>
    <xf numFmtId="0" fontId="1" fillId="0" borderId="1" xfId="0" applyFont="1" applyFill="1" applyBorder="1"/>
    <xf numFmtId="164" fontId="23" fillId="0" borderId="1" xfId="0" applyNumberFormat="1" applyFont="1" applyFill="1" applyBorder="1" applyAlignment="1">
      <alignment horizontal="center" vertical="center" shrinkToFit="1"/>
    </xf>
    <xf numFmtId="164" fontId="24" fillId="0" borderId="1" xfId="0" applyNumberFormat="1" applyFont="1" applyFill="1" applyBorder="1" applyAlignment="1">
      <alignment horizontal="center" vertical="center" shrinkToFit="1"/>
    </xf>
    <xf numFmtId="164" fontId="17" fillId="0" borderId="1" xfId="0" applyNumberFormat="1" applyFont="1" applyFill="1" applyBorder="1" applyAlignment="1">
      <alignment horizontal="justify" vertical="top" wrapText="1"/>
    </xf>
    <xf numFmtId="164" fontId="25" fillId="0" borderId="1" xfId="0" applyNumberFormat="1" applyFont="1" applyFill="1" applyBorder="1" applyAlignment="1">
      <alignment horizontal="center" vertical="center" shrinkToFit="1"/>
    </xf>
    <xf numFmtId="49" fontId="7" fillId="0" borderId="0" xfId="0" applyNumberFormat="1" applyFont="1" applyFill="1" applyBorder="1" applyAlignment="1">
      <alignment vertical="top"/>
    </xf>
    <xf numFmtId="165" fontId="20" fillId="0" borderId="0" xfId="0" applyNumberFormat="1" applyFont="1" applyFill="1" applyBorder="1" applyAlignment="1">
      <alignment horizontal="center" vertical="center" shrinkToFit="1"/>
    </xf>
    <xf numFmtId="167"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wrapText="1"/>
    </xf>
    <xf numFmtId="164" fontId="20" fillId="0" borderId="0" xfId="0" applyNumberFormat="1" applyFont="1" applyFill="1" applyBorder="1" applyAlignment="1">
      <alignment horizontal="center"/>
    </xf>
    <xf numFmtId="166" fontId="20" fillId="0" borderId="0" xfId="0" applyNumberFormat="1" applyFont="1" applyFill="1" applyBorder="1" applyAlignment="1">
      <alignment horizontal="center" vertical="center" shrinkToFit="1"/>
    </xf>
    <xf numFmtId="164" fontId="20" fillId="0" borderId="0" xfId="0" applyNumberFormat="1" applyFont="1" applyFill="1" applyBorder="1" applyAlignment="1">
      <alignment horizontal="center" vertical="center" shrinkToFit="1"/>
    </xf>
    <xf numFmtId="164" fontId="26" fillId="0" borderId="0" xfId="0" applyNumberFormat="1" applyFont="1" applyFill="1" applyBorder="1" applyAlignment="1">
      <alignment horizontal="left" wrapText="1"/>
    </xf>
    <xf numFmtId="164" fontId="8" fillId="0" borderId="1" xfId="0" applyNumberFormat="1" applyFont="1" applyFill="1" applyBorder="1" applyAlignment="1">
      <alignment horizontal="center" vertical="center" shrinkToFit="1"/>
    </xf>
    <xf numFmtId="164" fontId="7" fillId="0" borderId="1" xfId="0" applyNumberFormat="1" applyFont="1" applyFill="1" applyBorder="1" applyAlignment="1">
      <alignment vertical="center" wrapText="1"/>
    </xf>
    <xf numFmtId="166" fontId="23" fillId="0" borderId="1" xfId="0" applyNumberFormat="1" applyFont="1" applyFill="1" applyBorder="1" applyAlignment="1">
      <alignment horizontal="center" vertical="center" shrinkToFit="1"/>
    </xf>
    <xf numFmtId="1" fontId="21" fillId="0" borderId="1" xfId="0" applyNumberFormat="1" applyFont="1" applyFill="1" applyBorder="1" applyAlignment="1">
      <alignment horizontal="center" vertical="center" shrinkToFit="1"/>
    </xf>
    <xf numFmtId="170" fontId="8" fillId="0" borderId="5" xfId="2" applyNumberFormat="1" applyFont="1" applyFill="1" applyBorder="1" applyAlignment="1" applyProtection="1">
      <alignment horizontal="center" vertical="center" shrinkToFit="1"/>
      <protection locked="0"/>
    </xf>
    <xf numFmtId="170" fontId="7" fillId="0" borderId="5" xfId="2" applyNumberFormat="1" applyFont="1" applyFill="1" applyBorder="1" applyAlignment="1" applyProtection="1">
      <alignment horizontal="center" vertical="center" shrinkToFit="1"/>
      <protection locked="0"/>
    </xf>
    <xf numFmtId="169" fontId="21" fillId="0" borderId="1" xfId="0" applyNumberFormat="1" applyFont="1" applyFill="1" applyBorder="1" applyAlignment="1">
      <alignment horizontal="center" vertical="center" shrinkToFit="1"/>
    </xf>
    <xf numFmtId="164" fontId="28"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xf>
    <xf numFmtId="169" fontId="20" fillId="0" borderId="1" xfId="0" applyNumberFormat="1" applyFont="1" applyFill="1" applyBorder="1" applyAlignment="1">
      <alignment horizontal="center" vertical="center" shrinkToFit="1"/>
    </xf>
    <xf numFmtId="164" fontId="20" fillId="0" borderId="1" xfId="0" applyNumberFormat="1" applyFont="1" applyFill="1" applyBorder="1" applyAlignment="1">
      <alignment horizontal="center" vertical="center" wrapText="1" shrinkToFit="1"/>
    </xf>
    <xf numFmtId="164" fontId="21" fillId="0" borderId="1" xfId="0" applyNumberFormat="1" applyFont="1" applyFill="1" applyBorder="1" applyAlignment="1">
      <alignment horizontal="center" vertical="center" wrapText="1" shrinkToFit="1"/>
    </xf>
    <xf numFmtId="164" fontId="23" fillId="0" borderId="1" xfId="0" applyNumberFormat="1" applyFont="1" applyFill="1" applyBorder="1" applyAlignment="1">
      <alignment horizontal="center" vertical="center" wrapText="1" shrinkToFit="1"/>
    </xf>
    <xf numFmtId="164" fontId="24" fillId="0" borderId="1" xfId="0" applyNumberFormat="1" applyFont="1" applyFill="1" applyBorder="1" applyAlignment="1">
      <alignment horizontal="center" vertical="center" wrapText="1" shrinkToFit="1"/>
    </xf>
    <xf numFmtId="164" fontId="29"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shrinkToFit="1"/>
    </xf>
    <xf numFmtId="0" fontId="1" fillId="0" borderId="0" xfId="0" applyFont="1" applyFill="1" applyAlignment="1">
      <alignment horizontal="left"/>
    </xf>
    <xf numFmtId="0" fontId="8" fillId="0" borderId="0" xfId="0" applyFont="1" applyFill="1" applyAlignment="1">
      <alignment horizontal="left"/>
    </xf>
    <xf numFmtId="0" fontId="1" fillId="0" borderId="0" xfId="0" applyFont="1" applyFill="1" applyAlignment="1">
      <alignment horizontal="left" vertical="center"/>
    </xf>
    <xf numFmtId="164" fontId="27" fillId="0" borderId="1" xfId="0" applyNumberFormat="1" applyFont="1" applyFill="1" applyBorder="1" applyAlignment="1">
      <alignment horizontal="center" vertical="center" wrapText="1" shrinkToFit="1"/>
    </xf>
    <xf numFmtId="164" fontId="19"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xf>
    <xf numFmtId="164" fontId="13" fillId="0" borderId="1" xfId="0" applyNumberFormat="1" applyFont="1" applyFill="1" applyBorder="1" applyAlignment="1">
      <alignment vertical="center" wrapText="1"/>
    </xf>
    <xf numFmtId="164" fontId="30" fillId="0" borderId="1" xfId="0" applyNumberFormat="1" applyFont="1" applyFill="1" applyBorder="1" applyAlignment="1">
      <alignment horizontal="justify" vertical="center" wrapText="1"/>
    </xf>
    <xf numFmtId="164" fontId="30" fillId="0" borderId="1" xfId="0" applyNumberFormat="1" applyFont="1" applyFill="1" applyBorder="1" applyAlignment="1">
      <alignment vertical="center" wrapText="1"/>
    </xf>
    <xf numFmtId="164" fontId="32" fillId="0" borderId="1" xfId="0" applyNumberFormat="1" applyFont="1" applyFill="1" applyBorder="1" applyAlignment="1">
      <alignment horizontal="center" vertical="center" wrapText="1" shrinkToFit="1"/>
    </xf>
    <xf numFmtId="164" fontId="15" fillId="0" borderId="1" xfId="0" applyNumberFormat="1" applyFont="1" applyFill="1" applyBorder="1" applyAlignment="1">
      <alignment vertical="center" wrapText="1"/>
    </xf>
    <xf numFmtId="2" fontId="20" fillId="0" borderId="1" xfId="0" applyNumberFormat="1" applyFont="1" applyFill="1" applyBorder="1" applyAlignment="1">
      <alignment horizontal="center" vertical="center" wrapText="1"/>
    </xf>
    <xf numFmtId="2" fontId="21"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164" fontId="8" fillId="0" borderId="1" xfId="0" applyNumberFormat="1" applyFont="1" applyFill="1" applyBorder="1" applyAlignment="1">
      <alignment horizontal="center" vertical="center" wrapText="1" shrinkToFit="1"/>
    </xf>
    <xf numFmtId="164" fontId="7" fillId="0" borderId="1" xfId="0" applyNumberFormat="1" applyFont="1" applyFill="1" applyBorder="1" applyAlignment="1">
      <alignment horizontal="center" vertical="center" wrapText="1" shrinkToFit="1"/>
    </xf>
    <xf numFmtId="167" fontId="20" fillId="0" borderId="1" xfId="0" applyNumberFormat="1" applyFont="1" applyFill="1" applyBorder="1" applyAlignment="1">
      <alignment horizontal="center" vertical="center" shrinkToFit="1"/>
    </xf>
    <xf numFmtId="0" fontId="1" fillId="0" borderId="1" xfId="0" applyFont="1" applyFill="1" applyBorder="1" applyAlignment="1">
      <alignment horizontal="center" vertical="center"/>
    </xf>
    <xf numFmtId="164" fontId="31" fillId="0" borderId="1" xfId="0" applyNumberFormat="1" applyFont="1" applyFill="1" applyBorder="1" applyAlignment="1">
      <alignment horizontal="center" vertical="center" wrapText="1" shrinkToFit="1"/>
    </xf>
    <xf numFmtId="165" fontId="7" fillId="0" borderId="1" xfId="0" applyNumberFormat="1" applyFont="1" applyFill="1" applyBorder="1" applyAlignment="1">
      <alignment horizontal="center" vertical="center" shrinkToFit="1"/>
    </xf>
    <xf numFmtId="49" fontId="12" fillId="0" borderId="0" xfId="0" applyNumberFormat="1" applyFont="1" applyFill="1" applyAlignment="1">
      <alignment horizontal="center" vertical="top" wrapText="1"/>
    </xf>
    <xf numFmtId="0" fontId="2" fillId="0" borderId="1" xfId="0" applyFont="1" applyFill="1" applyBorder="1" applyAlignment="1">
      <alignment horizontal="center" vertical="center" wrapText="1"/>
    </xf>
    <xf numFmtId="0" fontId="0" fillId="0" borderId="1" xfId="0" applyFill="1" applyBorder="1"/>
    <xf numFmtId="49" fontId="5" fillId="0" borderId="0" xfId="0" applyNumberFormat="1" applyFont="1" applyFill="1" applyAlignment="1">
      <alignment horizontal="center"/>
    </xf>
    <xf numFmtId="49" fontId="7" fillId="0" borderId="1" xfId="0" applyNumberFormat="1" applyFont="1" applyFill="1" applyBorder="1" applyAlignment="1">
      <alignment horizontal="center" vertical="center"/>
    </xf>
    <xf numFmtId="0" fontId="1" fillId="0" borderId="1" xfId="0" applyFont="1" applyFill="1" applyBorder="1" applyAlignment="1">
      <alignment vertical="top" wrapText="1"/>
    </xf>
    <xf numFmtId="164" fontId="3" fillId="0" borderId="3" xfId="0" applyNumberFormat="1" applyFont="1" applyFill="1" applyBorder="1" applyAlignment="1">
      <alignment horizontal="center" wrapText="1"/>
    </xf>
  </cellXfs>
  <cellStyles count="3">
    <cellStyle name="Звичайний 2" xfId="1"/>
    <cellStyle name="Звичайний 3" xfId="2"/>
    <cellStyle name="Обычный" xfId="0" builtinId="0"/>
  </cellStyles>
  <dxfs count="0"/>
  <tableStyles count="0" defaultTableStyle="TableStyleMedium9" defaultPivotStyle="PivotStyleLight16"/>
  <colors>
    <mruColors>
      <color rgb="FF0033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544"/>
  <sheetViews>
    <sheetView showZeros="0" tabSelected="1" view="pageBreakPreview" zoomScale="88" zoomScaleNormal="89" zoomScaleSheetLayoutView="88" workbookViewId="0">
      <pane xSplit="4" ySplit="4" topLeftCell="E305" activePane="bottomRight" state="frozen"/>
      <selection pane="topRight" activeCell="C1" sqref="C1"/>
      <selection pane="bottomLeft" activeCell="A5" sqref="A5"/>
      <selection pane="bottomRight" activeCell="A312" sqref="A312:L312"/>
    </sheetView>
  </sheetViews>
  <sheetFormatPr defaultColWidth="9.140625" defaultRowHeight="12.75" x14ac:dyDescent="0.2"/>
  <cols>
    <col min="1" max="1" width="6.5703125" style="3" hidden="1" customWidth="1"/>
    <col min="2" max="2" width="6.28515625" style="3" customWidth="1"/>
    <col min="3" max="3" width="6.28515625" style="3" hidden="1" customWidth="1"/>
    <col min="4" max="4" width="86" style="4" customWidth="1"/>
    <col min="5" max="5" width="12.28515625" style="2" customWidth="1"/>
    <col min="6" max="6" width="11.7109375" style="2" customWidth="1"/>
    <col min="7" max="7" width="12.42578125" style="2" customWidth="1"/>
    <col min="8" max="8" width="11.7109375" style="2" customWidth="1"/>
    <col min="9" max="9" width="8.5703125" style="2" customWidth="1"/>
    <col min="10" max="10" width="0.85546875" style="2" hidden="1" customWidth="1"/>
    <col min="11" max="11" width="7" style="2" customWidth="1"/>
    <col min="12" max="12" width="12.140625" style="2" customWidth="1"/>
    <col min="13" max="13" width="10.5703125" style="2" customWidth="1"/>
    <col min="14" max="14" width="10" style="2" bestFit="1" customWidth="1"/>
    <col min="15" max="15" width="10.28515625" style="2" customWidth="1"/>
    <col min="16" max="16" width="9.140625" style="92"/>
    <col min="17" max="16384" width="9.140625" style="2"/>
  </cols>
  <sheetData>
    <row r="1" spans="1:15" ht="24" customHeight="1" x14ac:dyDescent="0.2">
      <c r="A1" s="113" t="s">
        <v>429</v>
      </c>
      <c r="B1" s="113"/>
      <c r="C1" s="113"/>
      <c r="D1" s="113"/>
      <c r="E1" s="113"/>
      <c r="F1" s="113"/>
      <c r="G1" s="113"/>
      <c r="H1" s="113"/>
      <c r="I1" s="113"/>
      <c r="J1" s="113"/>
      <c r="K1" s="113"/>
      <c r="L1" s="113"/>
      <c r="M1" s="113"/>
      <c r="N1" s="113"/>
      <c r="O1" s="113"/>
    </row>
    <row r="2" spans="1:15" x14ac:dyDescent="0.2">
      <c r="O2" s="5" t="s">
        <v>17</v>
      </c>
    </row>
    <row r="3" spans="1:15" ht="21" customHeight="1" x14ac:dyDescent="0.2">
      <c r="A3" s="117" t="s">
        <v>120</v>
      </c>
      <c r="B3" s="117" t="s">
        <v>119</v>
      </c>
      <c r="C3" s="106"/>
      <c r="D3" s="118"/>
      <c r="E3" s="114" t="s">
        <v>29</v>
      </c>
      <c r="F3" s="114" t="s">
        <v>18</v>
      </c>
      <c r="G3" s="114"/>
      <c r="H3" s="114" t="s">
        <v>80</v>
      </c>
      <c r="I3" s="114" t="s">
        <v>0</v>
      </c>
      <c r="J3" s="114"/>
      <c r="K3" s="114"/>
      <c r="L3" s="114" t="s">
        <v>432</v>
      </c>
      <c r="M3" s="114" t="s">
        <v>433</v>
      </c>
      <c r="N3" s="114" t="s">
        <v>434</v>
      </c>
      <c r="O3" s="114" t="s">
        <v>435</v>
      </c>
    </row>
    <row r="4" spans="1:15" ht="48" customHeight="1" x14ac:dyDescent="0.2">
      <c r="A4" s="117"/>
      <c r="B4" s="117"/>
      <c r="C4" s="106"/>
      <c r="D4" s="118"/>
      <c r="E4" s="114"/>
      <c r="F4" s="105" t="s">
        <v>106</v>
      </c>
      <c r="G4" s="105" t="s">
        <v>430</v>
      </c>
      <c r="H4" s="115"/>
      <c r="I4" s="105" t="s">
        <v>95</v>
      </c>
      <c r="J4" s="105"/>
      <c r="K4" s="105" t="s">
        <v>431</v>
      </c>
      <c r="L4" s="115"/>
      <c r="M4" s="115"/>
      <c r="N4" s="115"/>
      <c r="O4" s="115"/>
    </row>
    <row r="5" spans="1:15" ht="21" customHeight="1" x14ac:dyDescent="0.2">
      <c r="A5" s="106"/>
      <c r="B5" s="106"/>
      <c r="C5" s="106"/>
      <c r="D5" s="6" t="s">
        <v>56</v>
      </c>
      <c r="E5" s="9"/>
      <c r="F5" s="9"/>
      <c r="G5" s="9"/>
      <c r="H5" s="9"/>
      <c r="I5" s="10">
        <f t="shared" ref="I5:I20" si="0">IF(F5&gt;0,H5/F5*100,0)</f>
        <v>0</v>
      </c>
      <c r="J5" s="10"/>
      <c r="K5" s="11">
        <f t="shared" ref="K5:K20" si="1">IF(G5&gt;0,H5/G5*100,0)</f>
        <v>0</v>
      </c>
      <c r="L5" s="1">
        <f>H5-F5</f>
        <v>0</v>
      </c>
      <c r="M5" s="36"/>
      <c r="N5" s="36"/>
      <c r="O5" s="36"/>
    </row>
    <row r="6" spans="1:15" x14ac:dyDescent="0.2">
      <c r="A6" s="106"/>
      <c r="B6" s="106"/>
      <c r="C6" s="106"/>
      <c r="D6" s="7"/>
      <c r="E6" s="61"/>
      <c r="F6" s="9"/>
      <c r="G6" s="9"/>
      <c r="H6" s="9"/>
      <c r="I6" s="10">
        <f t="shared" si="0"/>
        <v>0</v>
      </c>
      <c r="J6" s="10"/>
      <c r="K6" s="11">
        <f t="shared" si="1"/>
        <v>0</v>
      </c>
      <c r="L6" s="1">
        <f>H6-F6</f>
        <v>0</v>
      </c>
      <c r="M6" s="36"/>
      <c r="N6" s="36"/>
      <c r="O6" s="36"/>
    </row>
    <row r="7" spans="1:15" ht="19.5" customHeight="1" x14ac:dyDescent="0.2">
      <c r="A7" s="24" t="s">
        <v>58</v>
      </c>
      <c r="B7" s="25" t="s">
        <v>208</v>
      </c>
      <c r="C7" s="25"/>
      <c r="D7" s="33" t="s">
        <v>55</v>
      </c>
      <c r="E7" s="61">
        <v>366873.74099999998</v>
      </c>
      <c r="F7" s="61">
        <v>367608.647</v>
      </c>
      <c r="G7" s="61">
        <v>69047.861000000004</v>
      </c>
      <c r="H7" s="32">
        <v>68849.221999999994</v>
      </c>
      <c r="I7" s="34">
        <f>IF(F7&gt;0,H7/F7*100,0)</f>
        <v>18.728945187189787</v>
      </c>
      <c r="J7" s="34">
        <f>H7/G7*100</f>
        <v>99.712316939115595</v>
      </c>
      <c r="K7" s="35">
        <f>IF(G7&gt;0,H7/G7*100,0)</f>
        <v>99.712316939115595</v>
      </c>
      <c r="L7" s="32">
        <f>H7-G7</f>
        <v>-198.63900000001013</v>
      </c>
      <c r="M7" s="32">
        <v>61924.745000000003</v>
      </c>
      <c r="N7" s="35">
        <f>H7/M7*100</f>
        <v>111.18208399566278</v>
      </c>
      <c r="O7" s="80">
        <f>H7-M7</f>
        <v>6924.4769999999917</v>
      </c>
    </row>
    <row r="8" spans="1:15" ht="18.75" customHeight="1" x14ac:dyDescent="0.2">
      <c r="A8" s="24" t="s">
        <v>59</v>
      </c>
      <c r="B8" s="25" t="s">
        <v>121</v>
      </c>
      <c r="C8" s="25"/>
      <c r="D8" s="33" t="s">
        <v>54</v>
      </c>
      <c r="E8" s="32">
        <v>1251487.733</v>
      </c>
      <c r="F8" s="109">
        <v>2017883.5530900001</v>
      </c>
      <c r="G8" s="109">
        <v>459800.62008999998</v>
      </c>
      <c r="H8" s="32">
        <v>453599.12400000001</v>
      </c>
      <c r="I8" s="34">
        <f t="shared" si="0"/>
        <v>22.478954412676604</v>
      </c>
      <c r="J8" s="34">
        <f>H8/G8*100</f>
        <v>98.651264087293725</v>
      </c>
      <c r="K8" s="35">
        <f t="shared" si="1"/>
        <v>98.651264087293725</v>
      </c>
      <c r="L8" s="32">
        <f t="shared" ref="L8:L20" si="2">H8-G8</f>
        <v>-6201.4960899999714</v>
      </c>
      <c r="M8" s="32">
        <v>493046.14600000001</v>
      </c>
      <c r="N8" s="35">
        <f t="shared" ref="N8:N73" si="3">H8/M8*100</f>
        <v>91.999324541926342</v>
      </c>
      <c r="O8" s="80">
        <f>H8-M8</f>
        <v>-39447.021999999997</v>
      </c>
    </row>
    <row r="9" spans="1:15" ht="19.5" customHeight="1" x14ac:dyDescent="0.2">
      <c r="A9" s="24" t="s">
        <v>60</v>
      </c>
      <c r="B9" s="25" t="s">
        <v>122</v>
      </c>
      <c r="C9" s="25"/>
      <c r="D9" s="33" t="s">
        <v>53</v>
      </c>
      <c r="E9" s="32">
        <v>129720.231</v>
      </c>
      <c r="F9" s="32">
        <v>147228.448</v>
      </c>
      <c r="G9" s="32">
        <v>43030.252</v>
      </c>
      <c r="H9" s="32">
        <v>42467.309000000001</v>
      </c>
      <c r="I9" s="34">
        <f t="shared" si="0"/>
        <v>28.84449953585057</v>
      </c>
      <c r="J9" s="34">
        <f>H9/G9*100</f>
        <v>98.691750631625396</v>
      </c>
      <c r="K9" s="35">
        <f t="shared" si="1"/>
        <v>98.691750631625396</v>
      </c>
      <c r="L9" s="32">
        <f t="shared" si="2"/>
        <v>-562.9429999999993</v>
      </c>
      <c r="M9" s="32">
        <v>52510.332000000002</v>
      </c>
      <c r="N9" s="35">
        <f t="shared" si="3"/>
        <v>80.874196339112842</v>
      </c>
      <c r="O9" s="80">
        <f>H9-M9</f>
        <v>-10043.023000000001</v>
      </c>
    </row>
    <row r="10" spans="1:15" ht="18.75" customHeight="1" x14ac:dyDescent="0.2">
      <c r="A10" s="24" t="s">
        <v>61</v>
      </c>
      <c r="B10" s="25" t="s">
        <v>123</v>
      </c>
      <c r="C10" s="25"/>
      <c r="D10" s="33" t="s">
        <v>108</v>
      </c>
      <c r="E10" s="30">
        <f>E12+E16+E20+E28+E39+E40+E48+E49+E52+E56+E60+E64+E65+E69+E70+E74+E73+E66</f>
        <v>302523.24799999996</v>
      </c>
      <c r="F10" s="30">
        <f>F12+F16+F20+F28+F39+F40+F48+F49+F52+F56+F60+F64+F65+F69+F70+F74+F73+F66</f>
        <v>305838.24399999995</v>
      </c>
      <c r="G10" s="30">
        <f>G12+G16+G20+G28+G39+G40+G48+G49+G52+G56+G60+G64+G65+G69+G70+G74+G73+G66</f>
        <v>66793.702999999994</v>
      </c>
      <c r="H10" s="30">
        <f>H12+H16+H20+H28+H39+H40+H48+H49+H52+H56+H60+H64+H65+H69+H70+H74+H73+H66</f>
        <v>66722.504000000001</v>
      </c>
      <c r="I10" s="34">
        <f t="shared" si="0"/>
        <v>21.816272264498096</v>
      </c>
      <c r="J10" s="34">
        <f>H10/G10*100</f>
        <v>99.893404622289026</v>
      </c>
      <c r="K10" s="35">
        <f t="shared" si="1"/>
        <v>99.893404622289026</v>
      </c>
      <c r="L10" s="32">
        <f t="shared" si="2"/>
        <v>-71.198999999993248</v>
      </c>
      <c r="M10" s="30">
        <f>M12+M16+M20+M28+M39+M40+M48+M49+M52+M56+M60+M64+M65+M69+M70+M74+M73+M66</f>
        <v>49521.684999999998</v>
      </c>
      <c r="N10" s="86">
        <f t="shared" si="3"/>
        <v>134.73391303224034</v>
      </c>
      <c r="O10" s="80">
        <f t="shared" ref="O10:O72" si="4">H10-M10</f>
        <v>17200.819000000003</v>
      </c>
    </row>
    <row r="11" spans="1:15" x14ac:dyDescent="0.2">
      <c r="A11" s="106"/>
      <c r="B11" s="106"/>
      <c r="C11" s="106"/>
      <c r="D11" s="7" t="s">
        <v>48</v>
      </c>
      <c r="E11" s="36"/>
      <c r="F11" s="36"/>
      <c r="G11" s="31"/>
      <c r="H11" s="31"/>
      <c r="I11" s="37">
        <f t="shared" si="0"/>
        <v>0</v>
      </c>
      <c r="J11" s="37" t="e">
        <f t="shared" ref="J11:J12" si="5">H11/G11*100</f>
        <v>#DIV/0!</v>
      </c>
      <c r="K11" s="38">
        <f t="shared" si="1"/>
        <v>0</v>
      </c>
      <c r="L11" s="31">
        <f t="shared" si="2"/>
        <v>0</v>
      </c>
      <c r="M11" s="36"/>
      <c r="N11" s="38"/>
      <c r="O11" s="81">
        <f t="shared" si="4"/>
        <v>0</v>
      </c>
    </row>
    <row r="12" spans="1:15" ht="75.75" hidden="1" customHeight="1" x14ac:dyDescent="0.2">
      <c r="A12" s="106"/>
      <c r="B12" s="106" t="s">
        <v>125</v>
      </c>
      <c r="C12" s="106"/>
      <c r="D12" s="7" t="s">
        <v>376</v>
      </c>
      <c r="E12" s="36">
        <f>E14+E15</f>
        <v>0</v>
      </c>
      <c r="F12" s="36">
        <f>F14+F15</f>
        <v>0</v>
      </c>
      <c r="G12" s="36">
        <f t="shared" ref="G12" si="6">G14+G15</f>
        <v>0</v>
      </c>
      <c r="H12" s="36">
        <f t="shared" ref="H12" si="7">H14+H15</f>
        <v>0</v>
      </c>
      <c r="I12" s="37">
        <f t="shared" si="0"/>
        <v>0</v>
      </c>
      <c r="J12" s="37" t="e">
        <f t="shared" si="5"/>
        <v>#DIV/0!</v>
      </c>
      <c r="K12" s="38">
        <f t="shared" si="1"/>
        <v>0</v>
      </c>
      <c r="L12" s="31">
        <f t="shared" si="2"/>
        <v>0</v>
      </c>
      <c r="M12" s="36">
        <f t="shared" ref="M12" si="8">M14+M15</f>
        <v>0</v>
      </c>
      <c r="N12" s="38" t="e">
        <f t="shared" si="3"/>
        <v>#DIV/0!</v>
      </c>
      <c r="O12" s="81">
        <f t="shared" si="4"/>
        <v>0</v>
      </c>
    </row>
    <row r="13" spans="1:15" hidden="1" x14ac:dyDescent="0.2">
      <c r="A13" s="106"/>
      <c r="B13" s="106"/>
      <c r="C13" s="106"/>
      <c r="D13" s="39" t="s">
        <v>47</v>
      </c>
      <c r="E13" s="36"/>
      <c r="F13" s="36"/>
      <c r="G13" s="31"/>
      <c r="H13" s="31"/>
      <c r="I13" s="37"/>
      <c r="J13" s="37"/>
      <c r="K13" s="38"/>
      <c r="L13" s="31">
        <f t="shared" si="2"/>
        <v>0</v>
      </c>
      <c r="M13" s="36"/>
      <c r="N13" s="38"/>
      <c r="O13" s="81">
        <f t="shared" si="4"/>
        <v>0</v>
      </c>
    </row>
    <row r="14" spans="1:15" ht="22.5" hidden="1" customHeight="1" x14ac:dyDescent="0.2">
      <c r="A14" s="106" t="s">
        <v>86</v>
      </c>
      <c r="B14" s="22" t="s">
        <v>124</v>
      </c>
      <c r="C14" s="22"/>
      <c r="D14" s="40" t="s">
        <v>209</v>
      </c>
      <c r="E14" s="31"/>
      <c r="F14" s="31"/>
      <c r="G14" s="31"/>
      <c r="H14" s="31"/>
      <c r="I14" s="37">
        <f t="shared" si="0"/>
        <v>0</v>
      </c>
      <c r="J14" s="37" t="e">
        <f t="shared" ref="J14:J81" si="9">H14/G14*100</f>
        <v>#DIV/0!</v>
      </c>
      <c r="K14" s="38">
        <f t="shared" si="1"/>
        <v>0</v>
      </c>
      <c r="L14" s="31">
        <f t="shared" si="2"/>
        <v>0</v>
      </c>
      <c r="M14" s="36"/>
      <c r="N14" s="38" t="e">
        <f t="shared" si="3"/>
        <v>#DIV/0!</v>
      </c>
      <c r="O14" s="81">
        <f t="shared" si="4"/>
        <v>0</v>
      </c>
    </row>
    <row r="15" spans="1:15" ht="15" hidden="1" customHeight="1" x14ac:dyDescent="0.2">
      <c r="A15" s="106" t="s">
        <v>89</v>
      </c>
      <c r="B15" s="22" t="s">
        <v>126</v>
      </c>
      <c r="C15" s="22"/>
      <c r="D15" s="40" t="s">
        <v>127</v>
      </c>
      <c r="E15" s="31"/>
      <c r="F15" s="31"/>
      <c r="G15" s="31"/>
      <c r="H15" s="31"/>
      <c r="I15" s="37">
        <f t="shared" si="0"/>
        <v>0</v>
      </c>
      <c r="J15" s="37" t="e">
        <f t="shared" si="9"/>
        <v>#DIV/0!</v>
      </c>
      <c r="K15" s="38">
        <f t="shared" si="1"/>
        <v>0</v>
      </c>
      <c r="L15" s="31">
        <f t="shared" si="2"/>
        <v>0</v>
      </c>
      <c r="M15" s="36"/>
      <c r="N15" s="38" t="e">
        <f t="shared" si="3"/>
        <v>#DIV/0!</v>
      </c>
      <c r="O15" s="81">
        <f t="shared" si="4"/>
        <v>0</v>
      </c>
    </row>
    <row r="16" spans="1:15" ht="24.75" hidden="1" customHeight="1" x14ac:dyDescent="0.2">
      <c r="A16" s="106"/>
      <c r="B16" s="106" t="s">
        <v>128</v>
      </c>
      <c r="C16" s="106"/>
      <c r="D16" s="41" t="s">
        <v>129</v>
      </c>
      <c r="E16" s="31">
        <f>E18+E19</f>
        <v>0</v>
      </c>
      <c r="F16" s="31">
        <f>F18+F19</f>
        <v>0</v>
      </c>
      <c r="G16" s="31">
        <f t="shared" ref="G16" si="10">G18+G19</f>
        <v>0</v>
      </c>
      <c r="H16" s="31">
        <f t="shared" ref="H16" si="11">H18+H19</f>
        <v>0</v>
      </c>
      <c r="I16" s="37">
        <f t="shared" si="0"/>
        <v>0</v>
      </c>
      <c r="J16" s="37" t="e">
        <f t="shared" si="9"/>
        <v>#DIV/0!</v>
      </c>
      <c r="K16" s="38">
        <f t="shared" si="1"/>
        <v>0</v>
      </c>
      <c r="L16" s="31">
        <f t="shared" si="2"/>
        <v>0</v>
      </c>
      <c r="M16" s="36">
        <f t="shared" ref="M16" si="12">M18+M19</f>
        <v>0</v>
      </c>
      <c r="N16" s="38" t="e">
        <f t="shared" si="3"/>
        <v>#DIV/0!</v>
      </c>
      <c r="O16" s="81">
        <f t="shared" si="4"/>
        <v>0</v>
      </c>
    </row>
    <row r="17" spans="1:15" ht="14.25" hidden="1" customHeight="1" x14ac:dyDescent="0.2">
      <c r="A17" s="106"/>
      <c r="B17" s="106"/>
      <c r="C17" s="106"/>
      <c r="D17" s="40" t="s">
        <v>47</v>
      </c>
      <c r="E17" s="31"/>
      <c r="F17" s="31"/>
      <c r="G17" s="31"/>
      <c r="H17" s="31"/>
      <c r="I17" s="37">
        <f t="shared" si="0"/>
        <v>0</v>
      </c>
      <c r="J17" s="37" t="e">
        <f t="shared" si="9"/>
        <v>#DIV/0!</v>
      </c>
      <c r="K17" s="38">
        <f t="shared" si="1"/>
        <v>0</v>
      </c>
      <c r="L17" s="31">
        <f t="shared" si="2"/>
        <v>0</v>
      </c>
      <c r="M17" s="36"/>
      <c r="N17" s="38"/>
      <c r="O17" s="81">
        <f t="shared" si="4"/>
        <v>0</v>
      </c>
    </row>
    <row r="18" spans="1:15" ht="24.75" hidden="1" customHeight="1" x14ac:dyDescent="0.2">
      <c r="A18" s="106" t="s">
        <v>87</v>
      </c>
      <c r="B18" s="22" t="s">
        <v>130</v>
      </c>
      <c r="C18" s="22"/>
      <c r="D18" s="40" t="s">
        <v>210</v>
      </c>
      <c r="E18" s="31"/>
      <c r="F18" s="31"/>
      <c r="G18" s="31"/>
      <c r="H18" s="31"/>
      <c r="I18" s="37">
        <f t="shared" si="0"/>
        <v>0</v>
      </c>
      <c r="J18" s="37" t="e">
        <f t="shared" si="9"/>
        <v>#DIV/0!</v>
      </c>
      <c r="K18" s="38">
        <f t="shared" si="1"/>
        <v>0</v>
      </c>
      <c r="L18" s="31">
        <f t="shared" si="2"/>
        <v>0</v>
      </c>
      <c r="M18" s="36"/>
      <c r="N18" s="38" t="e">
        <f t="shared" si="3"/>
        <v>#DIV/0!</v>
      </c>
      <c r="O18" s="81">
        <f t="shared" si="4"/>
        <v>0</v>
      </c>
    </row>
    <row r="19" spans="1:15" ht="24" hidden="1" customHeight="1" x14ac:dyDescent="0.2">
      <c r="A19" s="106" t="s">
        <v>98</v>
      </c>
      <c r="B19" s="22" t="s">
        <v>211</v>
      </c>
      <c r="C19" s="22"/>
      <c r="D19" s="40" t="s">
        <v>131</v>
      </c>
      <c r="E19" s="31"/>
      <c r="F19" s="31"/>
      <c r="G19" s="31"/>
      <c r="H19" s="31"/>
      <c r="I19" s="37">
        <f t="shared" si="0"/>
        <v>0</v>
      </c>
      <c r="J19" s="37" t="e">
        <f t="shared" si="9"/>
        <v>#DIV/0!</v>
      </c>
      <c r="K19" s="38">
        <f t="shared" si="1"/>
        <v>0</v>
      </c>
      <c r="L19" s="31">
        <f t="shared" si="2"/>
        <v>0</v>
      </c>
      <c r="M19" s="36"/>
      <c r="N19" s="38" t="e">
        <f t="shared" si="3"/>
        <v>#DIV/0!</v>
      </c>
      <c r="O19" s="81">
        <f t="shared" si="4"/>
        <v>0</v>
      </c>
    </row>
    <row r="20" spans="1:15" ht="30.95" customHeight="1" x14ac:dyDescent="0.2">
      <c r="A20" s="106"/>
      <c r="B20" s="106" t="s">
        <v>132</v>
      </c>
      <c r="C20" s="106"/>
      <c r="D20" s="41" t="s">
        <v>212</v>
      </c>
      <c r="E20" s="31">
        <f>E24+E27+E22+E23</f>
        <v>167531.30599999998</v>
      </c>
      <c r="F20" s="31">
        <f>F24+F27+F22+F23+F26</f>
        <v>167531.30599999998</v>
      </c>
      <c r="G20" s="31">
        <f>G24+G27+G22+G23+G26</f>
        <v>37966.300999999999</v>
      </c>
      <c r="H20" s="31">
        <f>H24+H27+H22+H23+H26</f>
        <v>37966.300999999999</v>
      </c>
      <c r="I20" s="37">
        <f t="shared" si="0"/>
        <v>22.662212756820509</v>
      </c>
      <c r="J20" s="37">
        <f t="shared" si="9"/>
        <v>100</v>
      </c>
      <c r="K20" s="37">
        <f t="shared" si="1"/>
        <v>100</v>
      </c>
      <c r="L20" s="31">
        <f t="shared" si="2"/>
        <v>0</v>
      </c>
      <c r="M20" s="31">
        <f>M23+M27+M22+M24</f>
        <v>33174.22</v>
      </c>
      <c r="N20" s="87">
        <f t="shared" si="3"/>
        <v>114.44519569714073</v>
      </c>
      <c r="O20" s="81">
        <f t="shared" si="4"/>
        <v>4792.0809999999983</v>
      </c>
    </row>
    <row r="21" spans="1:15" ht="17.25" customHeight="1" x14ac:dyDescent="0.2">
      <c r="A21" s="106"/>
      <c r="B21" s="106"/>
      <c r="C21" s="106"/>
      <c r="D21" s="40" t="s">
        <v>47</v>
      </c>
      <c r="E21" s="31"/>
      <c r="F21" s="31"/>
      <c r="G21" s="31"/>
      <c r="H21" s="31"/>
      <c r="I21" s="37">
        <f t="shared" ref="I21:I23" si="13">IF(F21&gt;0,H21/F21*100,0)</f>
        <v>0</v>
      </c>
      <c r="J21" s="37" t="e">
        <f t="shared" ref="J21:J23" si="14">H21/G21*100</f>
        <v>#DIV/0!</v>
      </c>
      <c r="K21" s="37">
        <f t="shared" ref="K21:K23" si="15">IF(G21&gt;0,H21/G21*100,0)</f>
        <v>0</v>
      </c>
      <c r="L21" s="31"/>
      <c r="M21" s="36"/>
      <c r="N21" s="87"/>
      <c r="O21" s="81">
        <f t="shared" si="4"/>
        <v>0</v>
      </c>
    </row>
    <row r="22" spans="1:15" ht="21" customHeight="1" x14ac:dyDescent="0.2">
      <c r="A22" s="106"/>
      <c r="B22" s="106" t="s">
        <v>198</v>
      </c>
      <c r="C22" s="106"/>
      <c r="D22" s="40" t="s">
        <v>378</v>
      </c>
      <c r="E22" s="31">
        <v>180.18</v>
      </c>
      <c r="F22" s="31">
        <v>180.18</v>
      </c>
      <c r="G22" s="31">
        <v>1.02</v>
      </c>
      <c r="H22" s="31">
        <v>1.02</v>
      </c>
      <c r="I22" s="37">
        <f t="shared" si="13"/>
        <v>0.56610056610056614</v>
      </c>
      <c r="J22" s="37">
        <f t="shared" si="14"/>
        <v>100</v>
      </c>
      <c r="K22" s="37">
        <f t="shared" si="15"/>
        <v>100</v>
      </c>
      <c r="L22" s="31"/>
      <c r="M22" s="31">
        <v>5.4260000000000002</v>
      </c>
      <c r="N22" s="87">
        <f t="shared" si="3"/>
        <v>18.798378179137487</v>
      </c>
      <c r="O22" s="81">
        <f t="shared" si="4"/>
        <v>-4.4060000000000006</v>
      </c>
    </row>
    <row r="23" spans="1:15" ht="20.25" customHeight="1" x14ac:dyDescent="0.2">
      <c r="A23" s="106"/>
      <c r="B23" s="106" t="s">
        <v>379</v>
      </c>
      <c r="C23" s="106"/>
      <c r="D23" s="40" t="s">
        <v>380</v>
      </c>
      <c r="E23" s="31">
        <v>1092.5</v>
      </c>
      <c r="F23" s="31">
        <v>1092.5</v>
      </c>
      <c r="G23" s="31">
        <v>298.46300000000002</v>
      </c>
      <c r="H23" s="31">
        <v>298.46300000000002</v>
      </c>
      <c r="I23" s="37">
        <f t="shared" si="13"/>
        <v>27.319267734553776</v>
      </c>
      <c r="J23" s="37">
        <f t="shared" si="14"/>
        <v>100</v>
      </c>
      <c r="K23" s="37">
        <f t="shared" si="15"/>
        <v>100</v>
      </c>
      <c r="L23" s="31"/>
      <c r="M23" s="31">
        <v>291.21600000000001</v>
      </c>
      <c r="N23" s="87">
        <f t="shared" si="3"/>
        <v>102.48853084995331</v>
      </c>
      <c r="O23" s="81">
        <f t="shared" si="4"/>
        <v>7.2470000000000141</v>
      </c>
    </row>
    <row r="24" spans="1:15" ht="24" customHeight="1" x14ac:dyDescent="0.2">
      <c r="A24" s="106" t="s">
        <v>41</v>
      </c>
      <c r="B24" s="22" t="s">
        <v>213</v>
      </c>
      <c r="C24" s="22" t="s">
        <v>134</v>
      </c>
      <c r="D24" s="40" t="s">
        <v>135</v>
      </c>
      <c r="E24" s="31">
        <v>55408.599000000002</v>
      </c>
      <c r="F24" s="31">
        <v>55408.599000000002</v>
      </c>
      <c r="G24" s="31">
        <v>13803.050999999999</v>
      </c>
      <c r="H24" s="31">
        <v>13803.050999999999</v>
      </c>
      <c r="I24" s="37">
        <f t="shared" ref="I24:I153" si="16">IF(F24&gt;0,H24/F24*100,0)</f>
        <v>24.9113878515499</v>
      </c>
      <c r="J24" s="37"/>
      <c r="K24" s="38">
        <f t="shared" ref="K24:K153" si="17">IF(G24&gt;0,H24/G24*100,0)</f>
        <v>100</v>
      </c>
      <c r="L24" s="78">
        <f t="shared" ref="L24:L153" si="18">H24-G24</f>
        <v>0</v>
      </c>
      <c r="M24" s="110">
        <v>7528.6670000000004</v>
      </c>
      <c r="N24" s="87">
        <f t="shared" si="3"/>
        <v>183.3399059886697</v>
      </c>
      <c r="O24" s="81">
        <f t="shared" si="4"/>
        <v>6274.3839999999991</v>
      </c>
    </row>
    <row r="25" spans="1:15" ht="17.25" hidden="1" customHeight="1" x14ac:dyDescent="0.2">
      <c r="A25" s="106"/>
      <c r="B25" s="22" t="s">
        <v>133</v>
      </c>
      <c r="C25" s="22"/>
      <c r="D25" s="40" t="s">
        <v>347</v>
      </c>
      <c r="E25" s="31"/>
      <c r="F25" s="31"/>
      <c r="G25" s="31"/>
      <c r="H25" s="31"/>
      <c r="I25" s="37">
        <f t="shared" ref="I25:I26" si="19">IF(F25&gt;0,H25/F25*100,0)</f>
        <v>0</v>
      </c>
      <c r="J25" s="37"/>
      <c r="K25" s="38">
        <f t="shared" ref="K25:K26" si="20">IF(G25&gt;0,H25/G25*100,0)</f>
        <v>0</v>
      </c>
      <c r="L25" s="78">
        <f t="shared" ref="L25:L26" si="21">H25-G25</f>
        <v>0</v>
      </c>
      <c r="M25" s="31"/>
      <c r="N25" s="38" t="e">
        <f t="shared" si="3"/>
        <v>#DIV/0!</v>
      </c>
      <c r="O25" s="81">
        <f t="shared" si="4"/>
        <v>0</v>
      </c>
    </row>
    <row r="26" spans="1:15" ht="1.5" hidden="1" customHeight="1" x14ac:dyDescent="0.2">
      <c r="A26" s="106"/>
      <c r="B26" s="22" t="s">
        <v>133</v>
      </c>
      <c r="C26" s="22"/>
      <c r="D26" s="40" t="s">
        <v>398</v>
      </c>
      <c r="E26" s="31"/>
      <c r="F26" s="31"/>
      <c r="G26" s="31"/>
      <c r="H26" s="31"/>
      <c r="I26" s="37">
        <f t="shared" si="19"/>
        <v>0</v>
      </c>
      <c r="J26" s="37"/>
      <c r="K26" s="38">
        <f t="shared" si="20"/>
        <v>0</v>
      </c>
      <c r="L26" s="78">
        <f t="shared" si="21"/>
        <v>0</v>
      </c>
      <c r="M26" s="31"/>
      <c r="N26" s="38"/>
      <c r="O26" s="81">
        <f t="shared" si="4"/>
        <v>0</v>
      </c>
    </row>
    <row r="27" spans="1:15" ht="20.25" customHeight="1" x14ac:dyDescent="0.2">
      <c r="A27" s="106" t="s">
        <v>7</v>
      </c>
      <c r="B27" s="22" t="s">
        <v>214</v>
      </c>
      <c r="C27" s="22" t="s">
        <v>134</v>
      </c>
      <c r="D27" s="40" t="s">
        <v>136</v>
      </c>
      <c r="E27" s="31">
        <v>110850.027</v>
      </c>
      <c r="F27" s="31">
        <v>110850.027</v>
      </c>
      <c r="G27" s="31">
        <v>23863.767</v>
      </c>
      <c r="H27" s="31">
        <v>23863.767</v>
      </c>
      <c r="I27" s="37">
        <f t="shared" si="16"/>
        <v>21.527975811859747</v>
      </c>
      <c r="J27" s="37">
        <f t="shared" si="9"/>
        <v>100</v>
      </c>
      <c r="K27" s="38">
        <f t="shared" si="17"/>
        <v>100</v>
      </c>
      <c r="L27" s="31">
        <f t="shared" si="18"/>
        <v>0</v>
      </c>
      <c r="M27" s="31">
        <v>25348.911</v>
      </c>
      <c r="N27" s="91">
        <f t="shared" si="3"/>
        <v>94.141192100915106</v>
      </c>
      <c r="O27" s="81">
        <f t="shared" si="4"/>
        <v>-1485.1440000000002</v>
      </c>
    </row>
    <row r="28" spans="1:15" ht="14.25" hidden="1" customHeight="1" x14ac:dyDescent="0.2">
      <c r="A28" s="106"/>
      <c r="B28" s="106">
        <v>3040</v>
      </c>
      <c r="C28" s="106"/>
      <c r="D28" s="41" t="s">
        <v>215</v>
      </c>
      <c r="E28" s="31">
        <f>SUM(E30:E36)</f>
        <v>0</v>
      </c>
      <c r="F28" s="31">
        <f>SUM(F30:F36)</f>
        <v>0</v>
      </c>
      <c r="G28" s="31">
        <f>SUM(G30:G38)</f>
        <v>0</v>
      </c>
      <c r="H28" s="31">
        <f t="shared" ref="H28" si="22">SUM(H30:H38)</f>
        <v>0</v>
      </c>
      <c r="I28" s="37">
        <f t="shared" si="16"/>
        <v>0</v>
      </c>
      <c r="J28" s="37"/>
      <c r="K28" s="38">
        <f t="shared" si="17"/>
        <v>0</v>
      </c>
      <c r="L28" s="31">
        <f t="shared" si="18"/>
        <v>0</v>
      </c>
      <c r="M28" s="36">
        <v>0</v>
      </c>
      <c r="N28" s="91" t="e">
        <f t="shared" si="3"/>
        <v>#DIV/0!</v>
      </c>
      <c r="O28" s="81">
        <f t="shared" si="4"/>
        <v>0</v>
      </c>
    </row>
    <row r="29" spans="1:15" ht="13.5" hidden="1" customHeight="1" x14ac:dyDescent="0.2">
      <c r="A29" s="106"/>
      <c r="B29" s="106"/>
      <c r="C29" s="106"/>
      <c r="D29" s="40" t="s">
        <v>47</v>
      </c>
      <c r="E29" s="31"/>
      <c r="F29" s="31"/>
      <c r="G29" s="31"/>
      <c r="H29" s="31"/>
      <c r="I29" s="37"/>
      <c r="J29" s="37"/>
      <c r="K29" s="38"/>
      <c r="L29" s="31"/>
      <c r="M29" s="36"/>
      <c r="N29" s="91" t="e">
        <f t="shared" si="3"/>
        <v>#DIV/0!</v>
      </c>
      <c r="O29" s="81">
        <f t="shared" si="4"/>
        <v>0</v>
      </c>
    </row>
    <row r="30" spans="1:15" hidden="1" x14ac:dyDescent="0.2">
      <c r="A30" s="106" t="s">
        <v>62</v>
      </c>
      <c r="B30" s="22">
        <v>3041</v>
      </c>
      <c r="C30" s="22" t="s">
        <v>137</v>
      </c>
      <c r="D30" s="40" t="s">
        <v>138</v>
      </c>
      <c r="E30" s="31"/>
      <c r="F30" s="31"/>
      <c r="G30" s="31"/>
      <c r="H30" s="31"/>
      <c r="I30" s="37">
        <f t="shared" si="16"/>
        <v>0</v>
      </c>
      <c r="J30" s="37" t="e">
        <f t="shared" si="9"/>
        <v>#DIV/0!</v>
      </c>
      <c r="K30" s="38">
        <f t="shared" si="17"/>
        <v>0</v>
      </c>
      <c r="L30" s="31">
        <f t="shared" si="18"/>
        <v>0</v>
      </c>
      <c r="M30" s="36"/>
      <c r="N30" s="91" t="e">
        <f t="shared" si="3"/>
        <v>#DIV/0!</v>
      </c>
      <c r="O30" s="81">
        <f t="shared" si="4"/>
        <v>0</v>
      </c>
    </row>
    <row r="31" spans="1:15" hidden="1" x14ac:dyDescent="0.2">
      <c r="A31" s="106" t="s">
        <v>63</v>
      </c>
      <c r="B31" s="22">
        <v>3042</v>
      </c>
      <c r="C31" s="22" t="s">
        <v>137</v>
      </c>
      <c r="D31" s="40" t="s">
        <v>143</v>
      </c>
      <c r="E31" s="31"/>
      <c r="F31" s="31"/>
      <c r="G31" s="31"/>
      <c r="H31" s="31"/>
      <c r="I31" s="37">
        <f t="shared" si="16"/>
        <v>0</v>
      </c>
      <c r="J31" s="37" t="e">
        <f t="shared" si="9"/>
        <v>#DIV/0!</v>
      </c>
      <c r="K31" s="38">
        <f t="shared" si="17"/>
        <v>0</v>
      </c>
      <c r="L31" s="31">
        <f t="shared" si="18"/>
        <v>0</v>
      </c>
      <c r="M31" s="36"/>
      <c r="N31" s="91" t="e">
        <f t="shared" si="3"/>
        <v>#DIV/0!</v>
      </c>
      <c r="O31" s="81">
        <f t="shared" si="4"/>
        <v>0</v>
      </c>
    </row>
    <row r="32" spans="1:15" hidden="1" x14ac:dyDescent="0.2">
      <c r="A32" s="106" t="s">
        <v>64</v>
      </c>
      <c r="B32" s="22">
        <v>3043</v>
      </c>
      <c r="C32" s="22" t="s">
        <v>137</v>
      </c>
      <c r="D32" s="40" t="s">
        <v>139</v>
      </c>
      <c r="E32" s="31"/>
      <c r="F32" s="31"/>
      <c r="G32" s="31"/>
      <c r="H32" s="31"/>
      <c r="I32" s="37">
        <f t="shared" si="16"/>
        <v>0</v>
      </c>
      <c r="J32" s="37" t="e">
        <f t="shared" si="9"/>
        <v>#DIV/0!</v>
      </c>
      <c r="K32" s="38">
        <f t="shared" si="17"/>
        <v>0</v>
      </c>
      <c r="L32" s="31">
        <f t="shared" si="18"/>
        <v>0</v>
      </c>
      <c r="M32" s="36"/>
      <c r="N32" s="91" t="e">
        <f t="shared" si="3"/>
        <v>#DIV/0!</v>
      </c>
      <c r="O32" s="81">
        <f t="shared" si="4"/>
        <v>0</v>
      </c>
    </row>
    <row r="33" spans="1:15" hidden="1" x14ac:dyDescent="0.2">
      <c r="A33" s="106" t="s">
        <v>65</v>
      </c>
      <c r="B33" s="22">
        <v>3044</v>
      </c>
      <c r="C33" s="22" t="s">
        <v>137</v>
      </c>
      <c r="D33" s="40" t="s">
        <v>140</v>
      </c>
      <c r="E33" s="31"/>
      <c r="F33" s="31"/>
      <c r="G33" s="31"/>
      <c r="H33" s="31"/>
      <c r="I33" s="37">
        <f t="shared" si="16"/>
        <v>0</v>
      </c>
      <c r="J33" s="37" t="e">
        <f t="shared" si="9"/>
        <v>#DIV/0!</v>
      </c>
      <c r="K33" s="38">
        <f t="shared" si="17"/>
        <v>0</v>
      </c>
      <c r="L33" s="31">
        <f t="shared" si="18"/>
        <v>0</v>
      </c>
      <c r="M33" s="36"/>
      <c r="N33" s="91" t="e">
        <f t="shared" si="3"/>
        <v>#DIV/0!</v>
      </c>
      <c r="O33" s="81">
        <f t="shared" si="4"/>
        <v>0</v>
      </c>
    </row>
    <row r="34" spans="1:15" hidden="1" x14ac:dyDescent="0.2">
      <c r="A34" s="106" t="s">
        <v>90</v>
      </c>
      <c r="B34" s="22">
        <v>3045</v>
      </c>
      <c r="C34" s="22" t="s">
        <v>137</v>
      </c>
      <c r="D34" s="40" t="s">
        <v>141</v>
      </c>
      <c r="E34" s="31"/>
      <c r="F34" s="31"/>
      <c r="G34" s="31"/>
      <c r="H34" s="31"/>
      <c r="I34" s="37">
        <f t="shared" si="16"/>
        <v>0</v>
      </c>
      <c r="J34" s="37" t="e">
        <f t="shared" si="9"/>
        <v>#DIV/0!</v>
      </c>
      <c r="K34" s="38">
        <f t="shared" si="17"/>
        <v>0</v>
      </c>
      <c r="L34" s="31">
        <f t="shared" si="18"/>
        <v>0</v>
      </c>
      <c r="M34" s="36"/>
      <c r="N34" s="91" t="e">
        <f t="shared" si="3"/>
        <v>#DIV/0!</v>
      </c>
      <c r="O34" s="81">
        <f t="shared" si="4"/>
        <v>0</v>
      </c>
    </row>
    <row r="35" spans="1:15" hidden="1" x14ac:dyDescent="0.2">
      <c r="A35" s="106" t="s">
        <v>24</v>
      </c>
      <c r="B35" s="22">
        <v>3046</v>
      </c>
      <c r="C35" s="22" t="s">
        <v>137</v>
      </c>
      <c r="D35" s="40" t="s">
        <v>142</v>
      </c>
      <c r="E35" s="31"/>
      <c r="F35" s="31"/>
      <c r="G35" s="31"/>
      <c r="H35" s="31"/>
      <c r="I35" s="37">
        <f t="shared" si="16"/>
        <v>0</v>
      </c>
      <c r="J35" s="37" t="e">
        <f t="shared" si="9"/>
        <v>#DIV/0!</v>
      </c>
      <c r="K35" s="38">
        <f t="shared" si="17"/>
        <v>0</v>
      </c>
      <c r="L35" s="31">
        <f t="shared" si="18"/>
        <v>0</v>
      </c>
      <c r="M35" s="36"/>
      <c r="N35" s="91" t="e">
        <f t="shared" si="3"/>
        <v>#DIV/0!</v>
      </c>
      <c r="O35" s="81">
        <f t="shared" si="4"/>
        <v>0</v>
      </c>
    </row>
    <row r="36" spans="1:15" hidden="1" x14ac:dyDescent="0.2">
      <c r="A36" s="106" t="s">
        <v>99</v>
      </c>
      <c r="B36" s="22">
        <v>3047</v>
      </c>
      <c r="C36" s="22" t="s">
        <v>137</v>
      </c>
      <c r="D36" s="40" t="s">
        <v>216</v>
      </c>
      <c r="E36" s="31"/>
      <c r="F36" s="31"/>
      <c r="G36" s="31"/>
      <c r="H36" s="31"/>
      <c r="I36" s="37">
        <f t="shared" si="16"/>
        <v>0</v>
      </c>
      <c r="J36" s="37" t="e">
        <f t="shared" si="9"/>
        <v>#DIV/0!</v>
      </c>
      <c r="K36" s="38">
        <f t="shared" si="17"/>
        <v>0</v>
      </c>
      <c r="L36" s="31">
        <f t="shared" si="18"/>
        <v>0</v>
      </c>
      <c r="M36" s="36"/>
      <c r="N36" s="91" t="e">
        <f t="shared" si="3"/>
        <v>#DIV/0!</v>
      </c>
      <c r="O36" s="81">
        <f t="shared" si="4"/>
        <v>0</v>
      </c>
    </row>
    <row r="37" spans="1:15" hidden="1" x14ac:dyDescent="0.2">
      <c r="A37" s="106" t="s">
        <v>25</v>
      </c>
      <c r="B37" s="22">
        <v>3050</v>
      </c>
      <c r="C37" s="22" t="s">
        <v>134</v>
      </c>
      <c r="D37" s="40" t="s">
        <v>146</v>
      </c>
      <c r="E37" s="31"/>
      <c r="F37" s="31"/>
      <c r="G37" s="31"/>
      <c r="H37" s="31"/>
      <c r="I37" s="37">
        <f t="shared" ref="I37:I38" si="23">IF(F37&gt;0,H37/F37*100,0)</f>
        <v>0</v>
      </c>
      <c r="J37" s="37" t="e">
        <f t="shared" ref="J37:J38" si="24">H37/G37*100</f>
        <v>#DIV/0!</v>
      </c>
      <c r="K37" s="38">
        <f t="shared" ref="K37:K38" si="25">IF(G37&gt;0,H37/G37*100,0)</f>
        <v>0</v>
      </c>
      <c r="L37" s="31">
        <f t="shared" ref="L37:L38" si="26">H37-G37</f>
        <v>0</v>
      </c>
      <c r="M37" s="36"/>
      <c r="N37" s="91" t="e">
        <f t="shared" si="3"/>
        <v>#DIV/0!</v>
      </c>
      <c r="O37" s="81">
        <f t="shared" si="4"/>
        <v>0</v>
      </c>
    </row>
    <row r="38" spans="1:15" hidden="1" x14ac:dyDescent="0.2">
      <c r="A38" s="106"/>
      <c r="B38" s="22" t="s">
        <v>144</v>
      </c>
      <c r="C38" s="22"/>
      <c r="D38" s="40" t="s">
        <v>375</v>
      </c>
      <c r="E38" s="31"/>
      <c r="F38" s="31"/>
      <c r="G38" s="31"/>
      <c r="H38" s="31"/>
      <c r="I38" s="37">
        <f t="shared" si="23"/>
        <v>0</v>
      </c>
      <c r="J38" s="37" t="e">
        <f t="shared" si="24"/>
        <v>#DIV/0!</v>
      </c>
      <c r="K38" s="38">
        <f t="shared" si="25"/>
        <v>0</v>
      </c>
      <c r="L38" s="31">
        <f t="shared" si="26"/>
        <v>0</v>
      </c>
      <c r="M38" s="36"/>
      <c r="N38" s="91" t="e">
        <f t="shared" si="3"/>
        <v>#DIV/0!</v>
      </c>
      <c r="O38" s="81">
        <f t="shared" si="4"/>
        <v>0</v>
      </c>
    </row>
    <row r="39" spans="1:15" ht="20.25" customHeight="1" x14ac:dyDescent="0.2">
      <c r="A39" s="106" t="s">
        <v>25</v>
      </c>
      <c r="B39" s="106">
        <v>3050</v>
      </c>
      <c r="C39" s="106" t="s">
        <v>134</v>
      </c>
      <c r="D39" s="41" t="s">
        <v>146</v>
      </c>
      <c r="E39" s="31">
        <v>1246.7</v>
      </c>
      <c r="F39" s="31">
        <v>1246.7</v>
      </c>
      <c r="G39" s="31">
        <v>395.45299999999997</v>
      </c>
      <c r="H39" s="31">
        <v>395.452</v>
      </c>
      <c r="I39" s="37">
        <f t="shared" si="16"/>
        <v>31.719900537418784</v>
      </c>
      <c r="J39" s="37">
        <f t="shared" si="9"/>
        <v>99.99974712544855</v>
      </c>
      <c r="K39" s="38">
        <f t="shared" si="17"/>
        <v>99.99974712544855</v>
      </c>
      <c r="L39" s="31">
        <f t="shared" si="18"/>
        <v>-9.9999999997635314E-4</v>
      </c>
      <c r="M39" s="31">
        <v>58.584000000000003</v>
      </c>
      <c r="N39" s="101" t="s">
        <v>428</v>
      </c>
      <c r="O39" s="81">
        <f t="shared" si="4"/>
        <v>336.86799999999999</v>
      </c>
    </row>
    <row r="40" spans="1:15" ht="17.25" hidden="1" customHeight="1" x14ac:dyDescent="0.2">
      <c r="A40" s="106" t="s">
        <v>32</v>
      </c>
      <c r="B40" s="106" t="s">
        <v>147</v>
      </c>
      <c r="C40" s="106" t="s">
        <v>145</v>
      </c>
      <c r="D40" s="41" t="s">
        <v>217</v>
      </c>
      <c r="E40" s="31">
        <f>SUM(E42:E46)</f>
        <v>0</v>
      </c>
      <c r="F40" s="31">
        <f>SUM(F42:F46)</f>
        <v>0</v>
      </c>
      <c r="G40" s="31">
        <f>SUM(G42:G47)</f>
        <v>0</v>
      </c>
      <c r="H40" s="31"/>
      <c r="I40" s="37">
        <f t="shared" si="16"/>
        <v>0</v>
      </c>
      <c r="J40" s="37" t="e">
        <f t="shared" si="9"/>
        <v>#DIV/0!</v>
      </c>
      <c r="K40" s="38">
        <f t="shared" si="17"/>
        <v>0</v>
      </c>
      <c r="L40" s="31">
        <f t="shared" si="18"/>
        <v>0</v>
      </c>
      <c r="M40" s="36"/>
      <c r="N40" s="91" t="e">
        <f t="shared" si="3"/>
        <v>#DIV/0!</v>
      </c>
      <c r="O40" s="81">
        <f t="shared" si="4"/>
        <v>0</v>
      </c>
    </row>
    <row r="41" spans="1:15" ht="17.25" hidden="1" customHeight="1" x14ac:dyDescent="0.2">
      <c r="A41" s="106"/>
      <c r="B41" s="106"/>
      <c r="C41" s="106"/>
      <c r="D41" s="40" t="s">
        <v>47</v>
      </c>
      <c r="E41" s="31"/>
      <c r="F41" s="31"/>
      <c r="G41" s="31"/>
      <c r="H41" s="31"/>
      <c r="I41" s="37">
        <f t="shared" ref="I41:I46" si="27">IF(F41&gt;0,H41/F41*100,0)</f>
        <v>0</v>
      </c>
      <c r="J41" s="37" t="e">
        <f t="shared" ref="J41:J46" si="28">H41/G41*100</f>
        <v>#DIV/0!</v>
      </c>
      <c r="K41" s="38">
        <f t="shared" ref="K41:K46" si="29">IF(G41&gt;0,H41/G41*100,0)</f>
        <v>0</v>
      </c>
      <c r="L41" s="31"/>
      <c r="M41" s="36"/>
      <c r="N41" s="91" t="e">
        <f t="shared" si="3"/>
        <v>#DIV/0!</v>
      </c>
      <c r="O41" s="81">
        <f t="shared" si="4"/>
        <v>0</v>
      </c>
    </row>
    <row r="42" spans="1:15" ht="18" hidden="1" customHeight="1" x14ac:dyDescent="0.2">
      <c r="A42" s="106"/>
      <c r="B42" s="22" t="s">
        <v>223</v>
      </c>
      <c r="C42" s="106"/>
      <c r="D42" s="40" t="s">
        <v>218</v>
      </c>
      <c r="E42" s="31"/>
      <c r="F42" s="31"/>
      <c r="G42" s="31"/>
      <c r="H42" s="31"/>
      <c r="I42" s="37">
        <f t="shared" si="27"/>
        <v>0</v>
      </c>
      <c r="J42" s="37" t="e">
        <f t="shared" si="28"/>
        <v>#DIV/0!</v>
      </c>
      <c r="K42" s="38">
        <f t="shared" si="29"/>
        <v>0</v>
      </c>
      <c r="L42" s="31"/>
      <c r="M42" s="36"/>
      <c r="N42" s="91" t="e">
        <f t="shared" si="3"/>
        <v>#DIV/0!</v>
      </c>
      <c r="O42" s="81">
        <f t="shared" si="4"/>
        <v>0</v>
      </c>
    </row>
    <row r="43" spans="1:15" ht="28.5" hidden="1" customHeight="1" x14ac:dyDescent="0.2">
      <c r="A43" s="106"/>
      <c r="B43" s="22" t="s">
        <v>224</v>
      </c>
      <c r="C43" s="106"/>
      <c r="D43" s="40" t="s">
        <v>219</v>
      </c>
      <c r="E43" s="31"/>
      <c r="F43" s="31"/>
      <c r="G43" s="31"/>
      <c r="H43" s="31"/>
      <c r="I43" s="37">
        <f t="shared" si="27"/>
        <v>0</v>
      </c>
      <c r="J43" s="37" t="e">
        <f t="shared" si="28"/>
        <v>#DIV/0!</v>
      </c>
      <c r="K43" s="38">
        <f t="shared" si="29"/>
        <v>0</v>
      </c>
      <c r="L43" s="31"/>
      <c r="M43" s="36"/>
      <c r="N43" s="91" t="e">
        <f t="shared" si="3"/>
        <v>#DIV/0!</v>
      </c>
      <c r="O43" s="81">
        <f t="shared" si="4"/>
        <v>0</v>
      </c>
    </row>
    <row r="44" spans="1:15" ht="30.75" hidden="1" customHeight="1" x14ac:dyDescent="0.2">
      <c r="A44" s="106"/>
      <c r="B44" s="22" t="s">
        <v>225</v>
      </c>
      <c r="C44" s="106"/>
      <c r="D44" s="40" t="s">
        <v>220</v>
      </c>
      <c r="E44" s="31"/>
      <c r="F44" s="31"/>
      <c r="G44" s="31"/>
      <c r="H44" s="31"/>
      <c r="I44" s="37">
        <f t="shared" si="27"/>
        <v>0</v>
      </c>
      <c r="J44" s="37" t="e">
        <f t="shared" si="28"/>
        <v>#DIV/0!</v>
      </c>
      <c r="K44" s="38">
        <f t="shared" si="29"/>
        <v>0</v>
      </c>
      <c r="L44" s="31"/>
      <c r="M44" s="36"/>
      <c r="N44" s="91" t="e">
        <f t="shared" si="3"/>
        <v>#DIV/0!</v>
      </c>
      <c r="O44" s="81">
        <f t="shared" si="4"/>
        <v>0</v>
      </c>
    </row>
    <row r="45" spans="1:15" ht="27.75" hidden="1" customHeight="1" x14ac:dyDescent="0.2">
      <c r="A45" s="106"/>
      <c r="B45" s="22" t="s">
        <v>226</v>
      </c>
      <c r="C45" s="106"/>
      <c r="D45" s="40" t="s">
        <v>221</v>
      </c>
      <c r="E45" s="31"/>
      <c r="F45" s="31"/>
      <c r="G45" s="31"/>
      <c r="H45" s="31"/>
      <c r="I45" s="37">
        <f t="shared" si="27"/>
        <v>0</v>
      </c>
      <c r="J45" s="37" t="e">
        <f t="shared" si="28"/>
        <v>#DIV/0!</v>
      </c>
      <c r="K45" s="38">
        <f t="shared" si="29"/>
        <v>0</v>
      </c>
      <c r="L45" s="31"/>
      <c r="M45" s="36"/>
      <c r="N45" s="91" t="e">
        <f t="shared" si="3"/>
        <v>#DIV/0!</v>
      </c>
      <c r="O45" s="81">
        <f t="shared" si="4"/>
        <v>0</v>
      </c>
    </row>
    <row r="46" spans="1:15" ht="23.25" hidden="1" customHeight="1" x14ac:dyDescent="0.2">
      <c r="A46" s="106"/>
      <c r="B46" s="22" t="s">
        <v>227</v>
      </c>
      <c r="C46" s="106"/>
      <c r="D46" s="40" t="s">
        <v>222</v>
      </c>
      <c r="E46" s="31"/>
      <c r="F46" s="31"/>
      <c r="G46" s="31"/>
      <c r="H46" s="31"/>
      <c r="I46" s="37">
        <f t="shared" si="27"/>
        <v>0</v>
      </c>
      <c r="J46" s="37" t="e">
        <f t="shared" si="28"/>
        <v>#DIV/0!</v>
      </c>
      <c r="K46" s="38">
        <f t="shared" si="29"/>
        <v>0</v>
      </c>
      <c r="L46" s="31"/>
      <c r="M46" s="36"/>
      <c r="N46" s="91" t="e">
        <f t="shared" si="3"/>
        <v>#DIV/0!</v>
      </c>
      <c r="O46" s="81">
        <f t="shared" si="4"/>
        <v>0</v>
      </c>
    </row>
    <row r="47" spans="1:15" ht="27.75" hidden="1" customHeight="1" x14ac:dyDescent="0.2">
      <c r="A47" s="106"/>
      <c r="B47" s="22" t="s">
        <v>373</v>
      </c>
      <c r="C47" s="106"/>
      <c r="D47" s="40" t="s">
        <v>374</v>
      </c>
      <c r="E47" s="31"/>
      <c r="F47" s="31"/>
      <c r="G47" s="31"/>
      <c r="H47" s="31"/>
      <c r="I47" s="37">
        <f t="shared" ref="I47" si="30">IF(F47&gt;0,H47/F47*100,0)</f>
        <v>0</v>
      </c>
      <c r="J47" s="37" t="e">
        <f t="shared" ref="J47" si="31">H47/G47*100</f>
        <v>#DIV/0!</v>
      </c>
      <c r="K47" s="38">
        <f t="shared" ref="K47" si="32">IF(G47&gt;0,H47/G47*100,0)</f>
        <v>0</v>
      </c>
      <c r="L47" s="31">
        <f t="shared" ref="L47" si="33">H47-G47</f>
        <v>0</v>
      </c>
      <c r="M47" s="36"/>
      <c r="N47" s="91" t="e">
        <f t="shared" si="3"/>
        <v>#DIV/0!</v>
      </c>
      <c r="O47" s="81">
        <f t="shared" si="4"/>
        <v>0</v>
      </c>
    </row>
    <row r="48" spans="1:15" ht="20.25" customHeight="1" x14ac:dyDescent="0.2">
      <c r="A48" s="106" t="s">
        <v>12</v>
      </c>
      <c r="B48" s="106" t="s">
        <v>148</v>
      </c>
      <c r="C48" s="106" t="s">
        <v>149</v>
      </c>
      <c r="D48" s="41" t="s">
        <v>228</v>
      </c>
      <c r="E48" s="31">
        <v>105</v>
      </c>
      <c r="F48" s="31">
        <v>105</v>
      </c>
      <c r="G48" s="31">
        <v>18.056000000000001</v>
      </c>
      <c r="H48" s="31">
        <v>6.05</v>
      </c>
      <c r="I48" s="37">
        <f t="shared" si="16"/>
        <v>5.7619047619047619</v>
      </c>
      <c r="J48" s="37">
        <f t="shared" si="9"/>
        <v>33.506867523260965</v>
      </c>
      <c r="K48" s="38">
        <f t="shared" si="17"/>
        <v>33.506867523260965</v>
      </c>
      <c r="L48" s="31">
        <f t="shared" ref="L48" si="34">H48-G48</f>
        <v>-12.006</v>
      </c>
      <c r="M48" s="31">
        <v>13.343999999999999</v>
      </c>
      <c r="N48" s="91">
        <f t="shared" si="3"/>
        <v>45.338729016786573</v>
      </c>
      <c r="O48" s="81">
        <f t="shared" si="4"/>
        <v>-7.2939999999999996</v>
      </c>
    </row>
    <row r="49" spans="1:15" ht="24" customHeight="1" x14ac:dyDescent="0.2">
      <c r="A49" s="106"/>
      <c r="B49" s="106" t="s">
        <v>183</v>
      </c>
      <c r="C49" s="106"/>
      <c r="D49" s="41" t="s">
        <v>229</v>
      </c>
      <c r="E49" s="31">
        <f>E51</f>
        <v>26068.084999999999</v>
      </c>
      <c r="F49" s="31">
        <f>F51</f>
        <v>26068.084999999999</v>
      </c>
      <c r="G49" s="31">
        <f t="shared" ref="G49" si="35">G51</f>
        <v>6269.2049999999999</v>
      </c>
      <c r="H49" s="31">
        <f t="shared" ref="H49" si="36">H51</f>
        <v>6226.7110000000002</v>
      </c>
      <c r="I49" s="37">
        <f t="shared" si="16"/>
        <v>23.886338409591655</v>
      </c>
      <c r="J49" s="37">
        <f t="shared" si="9"/>
        <v>99.32217880895584</v>
      </c>
      <c r="K49" s="38">
        <f t="shared" si="17"/>
        <v>99.32217880895584</v>
      </c>
      <c r="L49" s="31">
        <f t="shared" si="18"/>
        <v>-42.493999999999687</v>
      </c>
      <c r="M49" s="36">
        <f t="shared" ref="M49" si="37">M51</f>
        <v>5089.7190000000001</v>
      </c>
      <c r="N49" s="38">
        <f t="shared" si="3"/>
        <v>122.33899356722837</v>
      </c>
      <c r="O49" s="81">
        <f t="shared" si="4"/>
        <v>1136.9920000000002</v>
      </c>
    </row>
    <row r="50" spans="1:15" ht="18" customHeight="1" x14ac:dyDescent="0.2">
      <c r="A50" s="106"/>
      <c r="B50" s="106"/>
      <c r="C50" s="106"/>
      <c r="D50" s="40" t="s">
        <v>47</v>
      </c>
      <c r="E50" s="31"/>
      <c r="F50" s="31"/>
      <c r="G50" s="31"/>
      <c r="H50" s="31"/>
      <c r="I50" s="37">
        <f t="shared" si="16"/>
        <v>0</v>
      </c>
      <c r="J50" s="37" t="e">
        <f t="shared" si="9"/>
        <v>#DIV/0!</v>
      </c>
      <c r="K50" s="38">
        <f t="shared" si="17"/>
        <v>0</v>
      </c>
      <c r="L50" s="31">
        <f t="shared" si="18"/>
        <v>0</v>
      </c>
      <c r="M50" s="36"/>
      <c r="N50" s="38"/>
      <c r="O50" s="81">
        <f t="shared" si="4"/>
        <v>0</v>
      </c>
    </row>
    <row r="51" spans="1:15" ht="24" customHeight="1" x14ac:dyDescent="0.2">
      <c r="A51" s="106" t="s">
        <v>70</v>
      </c>
      <c r="B51" s="22" t="s">
        <v>150</v>
      </c>
      <c r="C51" s="106" t="s">
        <v>151</v>
      </c>
      <c r="D51" s="40" t="s">
        <v>152</v>
      </c>
      <c r="E51" s="31">
        <v>26068.084999999999</v>
      </c>
      <c r="F51" s="31">
        <v>26068.084999999999</v>
      </c>
      <c r="G51" s="31">
        <v>6269.2049999999999</v>
      </c>
      <c r="H51" s="31">
        <v>6226.7110000000002</v>
      </c>
      <c r="I51" s="37">
        <f t="shared" si="16"/>
        <v>23.886338409591655</v>
      </c>
      <c r="J51" s="37">
        <f t="shared" si="9"/>
        <v>99.32217880895584</v>
      </c>
      <c r="K51" s="38">
        <f t="shared" si="17"/>
        <v>99.32217880895584</v>
      </c>
      <c r="L51" s="31">
        <f t="shared" si="18"/>
        <v>-42.493999999999687</v>
      </c>
      <c r="M51" s="36">
        <v>5089.7190000000001</v>
      </c>
      <c r="N51" s="38">
        <f t="shared" si="3"/>
        <v>122.33899356722837</v>
      </c>
      <c r="O51" s="81">
        <f t="shared" si="4"/>
        <v>1136.9920000000002</v>
      </c>
    </row>
    <row r="52" spans="1:15" ht="19.5" customHeight="1" x14ac:dyDescent="0.2">
      <c r="A52" s="106"/>
      <c r="B52" s="106" t="s">
        <v>158</v>
      </c>
      <c r="C52" s="106"/>
      <c r="D52" s="41" t="s">
        <v>159</v>
      </c>
      <c r="E52" s="31">
        <f>E55</f>
        <v>724.70699999999999</v>
      </c>
      <c r="F52" s="31">
        <f>F55+F54</f>
        <v>724.70699999999999</v>
      </c>
      <c r="G52" s="31">
        <f t="shared" ref="G52:H52" si="38">G55+G54</f>
        <v>0</v>
      </c>
      <c r="H52" s="31">
        <f t="shared" si="38"/>
        <v>0</v>
      </c>
      <c r="I52" s="37">
        <f t="shared" si="16"/>
        <v>0</v>
      </c>
      <c r="J52" s="37" t="e">
        <f t="shared" si="9"/>
        <v>#DIV/0!</v>
      </c>
      <c r="K52" s="38">
        <f t="shared" si="17"/>
        <v>0</v>
      </c>
      <c r="L52" s="31">
        <f t="shared" si="18"/>
        <v>0</v>
      </c>
      <c r="M52" s="36">
        <f>M55+M54</f>
        <v>0</v>
      </c>
      <c r="N52" s="64" t="e">
        <f t="shared" si="3"/>
        <v>#DIV/0!</v>
      </c>
      <c r="O52" s="81">
        <f t="shared" si="4"/>
        <v>0</v>
      </c>
    </row>
    <row r="53" spans="1:15" ht="19.5" customHeight="1" x14ac:dyDescent="0.2">
      <c r="A53" s="106"/>
      <c r="B53" s="106"/>
      <c r="C53" s="106"/>
      <c r="D53" s="40" t="s">
        <v>47</v>
      </c>
      <c r="E53" s="31"/>
      <c r="F53" s="31"/>
      <c r="G53" s="31"/>
      <c r="H53" s="31"/>
      <c r="I53" s="37">
        <f t="shared" ref="I53:I54" si="39">IF(F53&gt;0,H53/F53*100,0)</f>
        <v>0</v>
      </c>
      <c r="J53" s="37" t="e">
        <f t="shared" ref="J53:J54" si="40">H53/G53*100</f>
        <v>#DIV/0!</v>
      </c>
      <c r="K53" s="38">
        <f t="shared" ref="K53:K54" si="41">IF(G53&gt;0,H53/G53*100,0)</f>
        <v>0</v>
      </c>
      <c r="L53" s="31">
        <f t="shared" ref="L53:L54" si="42">H53-G53</f>
        <v>0</v>
      </c>
      <c r="M53" s="36"/>
      <c r="N53" s="38"/>
      <c r="O53" s="81">
        <f t="shared" si="4"/>
        <v>0</v>
      </c>
    </row>
    <row r="54" spans="1:15" ht="27" hidden="1" customHeight="1" x14ac:dyDescent="0.2">
      <c r="A54" s="106"/>
      <c r="B54" s="106" t="s">
        <v>392</v>
      </c>
      <c r="C54" s="106"/>
      <c r="D54" s="40" t="s">
        <v>393</v>
      </c>
      <c r="E54" s="31"/>
      <c r="F54" s="31"/>
      <c r="G54" s="31"/>
      <c r="H54" s="31"/>
      <c r="I54" s="37">
        <f t="shared" si="39"/>
        <v>0</v>
      </c>
      <c r="J54" s="37" t="e">
        <f t="shared" si="40"/>
        <v>#DIV/0!</v>
      </c>
      <c r="K54" s="38">
        <f t="shared" si="41"/>
        <v>0</v>
      </c>
      <c r="L54" s="31">
        <f t="shared" si="42"/>
        <v>0</v>
      </c>
      <c r="M54" s="36"/>
      <c r="N54" s="38" t="e">
        <f t="shared" si="3"/>
        <v>#DIV/0!</v>
      </c>
      <c r="O54" s="81">
        <f t="shared" si="4"/>
        <v>0</v>
      </c>
    </row>
    <row r="55" spans="1:15" ht="18.75" customHeight="1" x14ac:dyDescent="0.2">
      <c r="A55" s="106" t="s">
        <v>153</v>
      </c>
      <c r="B55" s="22" t="s">
        <v>154</v>
      </c>
      <c r="C55" s="22" t="s">
        <v>137</v>
      </c>
      <c r="D55" s="40" t="s">
        <v>155</v>
      </c>
      <c r="E55" s="31">
        <v>724.70699999999999</v>
      </c>
      <c r="F55" s="31">
        <v>724.70699999999999</v>
      </c>
      <c r="G55" s="31"/>
      <c r="H55" s="31"/>
      <c r="I55" s="37">
        <f t="shared" si="16"/>
        <v>0</v>
      </c>
      <c r="J55" s="37" t="e">
        <f t="shared" si="9"/>
        <v>#DIV/0!</v>
      </c>
      <c r="K55" s="38">
        <f t="shared" si="17"/>
        <v>0</v>
      </c>
      <c r="L55" s="31">
        <f t="shared" si="18"/>
        <v>0</v>
      </c>
      <c r="M55" s="31"/>
      <c r="N55" s="64" t="e">
        <f t="shared" si="3"/>
        <v>#DIV/0!</v>
      </c>
      <c r="O55" s="81">
        <f t="shared" si="4"/>
        <v>0</v>
      </c>
    </row>
    <row r="56" spans="1:15" ht="19.5" customHeight="1" x14ac:dyDescent="0.2">
      <c r="A56" s="106"/>
      <c r="B56" s="106" t="s">
        <v>230</v>
      </c>
      <c r="C56" s="106"/>
      <c r="D56" s="41" t="s">
        <v>157</v>
      </c>
      <c r="E56" s="31">
        <f>SUM(E58:E59)</f>
        <v>8064.424</v>
      </c>
      <c r="F56" s="31">
        <f>SUM(F58:F59)</f>
        <v>8068.1440000000002</v>
      </c>
      <c r="G56" s="31">
        <f>SUM(G58:G59)</f>
        <v>1952.4659999999999</v>
      </c>
      <c r="H56" s="31">
        <f>SUM(H58:H59)</f>
        <v>1950.5419999999999</v>
      </c>
      <c r="I56" s="37">
        <f t="shared" si="16"/>
        <v>24.175845151003745</v>
      </c>
      <c r="J56" s="37">
        <f t="shared" si="9"/>
        <v>99.901457951124371</v>
      </c>
      <c r="K56" s="38">
        <f t="shared" si="17"/>
        <v>99.901457951124371</v>
      </c>
      <c r="L56" s="31">
        <f t="shared" si="18"/>
        <v>-1.9239999999999782</v>
      </c>
      <c r="M56" s="36">
        <f>SUM(M58:M59)</f>
        <v>1686.652</v>
      </c>
      <c r="N56" s="38">
        <f t="shared" si="3"/>
        <v>115.64578822424542</v>
      </c>
      <c r="O56" s="81">
        <f t="shared" si="4"/>
        <v>263.88999999999987</v>
      </c>
    </row>
    <row r="57" spans="1:15" ht="21" customHeight="1" x14ac:dyDescent="0.2">
      <c r="A57" s="106"/>
      <c r="B57" s="106"/>
      <c r="C57" s="106"/>
      <c r="D57" s="40" t="s">
        <v>47</v>
      </c>
      <c r="E57" s="31"/>
      <c r="F57" s="31"/>
      <c r="G57" s="31"/>
      <c r="H57" s="31"/>
      <c r="I57" s="37">
        <f t="shared" si="16"/>
        <v>0</v>
      </c>
      <c r="J57" s="37" t="e">
        <f t="shared" si="9"/>
        <v>#DIV/0!</v>
      </c>
      <c r="K57" s="38">
        <f t="shared" si="17"/>
        <v>0</v>
      </c>
      <c r="L57" s="31">
        <f t="shared" si="18"/>
        <v>0</v>
      </c>
      <c r="M57" s="36"/>
      <c r="N57" s="38"/>
      <c r="O57" s="81">
        <f t="shared" si="4"/>
        <v>0</v>
      </c>
    </row>
    <row r="58" spans="1:15" ht="21" customHeight="1" x14ac:dyDescent="0.2">
      <c r="A58" s="106" t="s">
        <v>68</v>
      </c>
      <c r="B58" s="22" t="s">
        <v>231</v>
      </c>
      <c r="C58" s="22" t="s">
        <v>137</v>
      </c>
      <c r="D58" s="40" t="s">
        <v>381</v>
      </c>
      <c r="E58" s="31">
        <v>7981.24</v>
      </c>
      <c r="F58" s="31">
        <v>7984.96</v>
      </c>
      <c r="G58" s="31">
        <v>1952.4659999999999</v>
      </c>
      <c r="H58" s="31">
        <v>1950.5419999999999</v>
      </c>
      <c r="I58" s="37">
        <f t="shared" si="16"/>
        <v>24.427699074259607</v>
      </c>
      <c r="J58" s="37">
        <f t="shared" si="9"/>
        <v>99.901457951124371</v>
      </c>
      <c r="K58" s="38">
        <f t="shared" si="17"/>
        <v>99.901457951124371</v>
      </c>
      <c r="L58" s="31">
        <f t="shared" si="18"/>
        <v>-1.9239999999999782</v>
      </c>
      <c r="M58" s="31">
        <v>1686.652</v>
      </c>
      <c r="N58" s="38">
        <f t="shared" si="3"/>
        <v>115.64578822424542</v>
      </c>
      <c r="O58" s="81">
        <f t="shared" si="4"/>
        <v>263.88999999999987</v>
      </c>
    </row>
    <row r="59" spans="1:15" ht="18.75" customHeight="1" x14ac:dyDescent="0.2">
      <c r="A59" s="106" t="s">
        <v>22</v>
      </c>
      <c r="B59" s="22" t="s">
        <v>232</v>
      </c>
      <c r="C59" s="22" t="s">
        <v>137</v>
      </c>
      <c r="D59" s="40" t="s">
        <v>161</v>
      </c>
      <c r="E59" s="31">
        <v>83.183999999999997</v>
      </c>
      <c r="F59" s="31">
        <v>83.183999999999997</v>
      </c>
      <c r="G59" s="31"/>
      <c r="H59" s="31"/>
      <c r="I59" s="37">
        <f t="shared" si="16"/>
        <v>0</v>
      </c>
      <c r="J59" s="37" t="e">
        <f t="shared" si="9"/>
        <v>#DIV/0!</v>
      </c>
      <c r="K59" s="38">
        <f t="shared" si="17"/>
        <v>0</v>
      </c>
      <c r="L59" s="31">
        <f t="shared" si="18"/>
        <v>0</v>
      </c>
      <c r="M59" s="36"/>
      <c r="N59" s="83" t="e">
        <f t="shared" si="3"/>
        <v>#DIV/0!</v>
      </c>
      <c r="O59" s="81">
        <f t="shared" si="4"/>
        <v>0</v>
      </c>
    </row>
    <row r="60" spans="1:15" ht="18.75" customHeight="1" x14ac:dyDescent="0.2">
      <c r="A60" s="106"/>
      <c r="B60" s="106" t="s">
        <v>156</v>
      </c>
      <c r="C60" s="106"/>
      <c r="D60" s="41" t="s">
        <v>163</v>
      </c>
      <c r="E60" s="31">
        <f>SUM(E62:E63)</f>
        <v>11591.701000000001</v>
      </c>
      <c r="F60" s="31">
        <f>SUM(F62:F63)</f>
        <v>11624.253000000001</v>
      </c>
      <c r="G60" s="31">
        <f t="shared" ref="G60:H60" si="43">SUM(G62:G63)</f>
        <v>2451.0059999999999</v>
      </c>
      <c r="H60" s="31">
        <f t="shared" si="43"/>
        <v>2450.2080000000001</v>
      </c>
      <c r="I60" s="37">
        <f t="shared" si="16"/>
        <v>21.078412522507897</v>
      </c>
      <c r="J60" s="37">
        <f t="shared" si="9"/>
        <v>99.967441940166623</v>
      </c>
      <c r="K60" s="38">
        <f t="shared" si="17"/>
        <v>99.967441940166623</v>
      </c>
      <c r="L60" s="31">
        <f t="shared" si="18"/>
        <v>-0.79799999999977445</v>
      </c>
      <c r="M60" s="36">
        <f t="shared" ref="M60" si="44">SUM(M62:M63)</f>
        <v>1852.3150000000001</v>
      </c>
      <c r="N60" s="38">
        <f t="shared" si="3"/>
        <v>132.27814923487637</v>
      </c>
      <c r="O60" s="81">
        <f t="shared" si="4"/>
        <v>597.89300000000003</v>
      </c>
    </row>
    <row r="61" spans="1:15" ht="18" customHeight="1" x14ac:dyDescent="0.2">
      <c r="A61" s="106"/>
      <c r="B61" s="106"/>
      <c r="C61" s="106"/>
      <c r="D61" s="40" t="s">
        <v>47</v>
      </c>
      <c r="E61" s="31"/>
      <c r="F61" s="31"/>
      <c r="G61" s="31"/>
      <c r="H61" s="31"/>
      <c r="I61" s="37">
        <f t="shared" si="16"/>
        <v>0</v>
      </c>
      <c r="J61" s="37" t="e">
        <f t="shared" si="9"/>
        <v>#DIV/0!</v>
      </c>
      <c r="K61" s="38">
        <f t="shared" si="17"/>
        <v>0</v>
      </c>
      <c r="L61" s="31">
        <f t="shared" si="18"/>
        <v>0</v>
      </c>
      <c r="M61" s="36"/>
      <c r="N61" s="38"/>
      <c r="O61" s="81">
        <f t="shared" si="4"/>
        <v>0</v>
      </c>
    </row>
    <row r="62" spans="1:15" ht="18.75" customHeight="1" x14ac:dyDescent="0.2">
      <c r="A62" s="106" t="s">
        <v>104</v>
      </c>
      <c r="B62" s="22" t="s">
        <v>160</v>
      </c>
      <c r="C62" s="22" t="s">
        <v>137</v>
      </c>
      <c r="D62" s="40" t="s">
        <v>164</v>
      </c>
      <c r="E62" s="31">
        <v>9584.0730000000003</v>
      </c>
      <c r="F62" s="31">
        <v>9616.625</v>
      </c>
      <c r="G62" s="31">
        <v>2323.3530000000001</v>
      </c>
      <c r="H62" s="31">
        <v>2322.587</v>
      </c>
      <c r="I62" s="37">
        <f t="shared" si="16"/>
        <v>24.151789219190725</v>
      </c>
      <c r="J62" s="37">
        <f t="shared" si="9"/>
        <v>99.967030408207449</v>
      </c>
      <c r="K62" s="38">
        <f t="shared" si="17"/>
        <v>99.967030408207449</v>
      </c>
      <c r="L62" s="31">
        <f t="shared" si="18"/>
        <v>-0.7660000000000764</v>
      </c>
      <c r="M62" s="31">
        <v>1841.9590000000001</v>
      </c>
      <c r="N62" s="38">
        <f t="shared" si="3"/>
        <v>126.09330609421816</v>
      </c>
      <c r="O62" s="81">
        <f t="shared" si="4"/>
        <v>480.62799999999993</v>
      </c>
    </row>
    <row r="63" spans="1:15" ht="21.75" customHeight="1" x14ac:dyDescent="0.2">
      <c r="A63" s="106" t="s">
        <v>69</v>
      </c>
      <c r="B63" s="22" t="s">
        <v>233</v>
      </c>
      <c r="C63" s="22" t="s">
        <v>137</v>
      </c>
      <c r="D63" s="40" t="s">
        <v>165</v>
      </c>
      <c r="E63" s="31">
        <v>2007.6279999999999</v>
      </c>
      <c r="F63" s="31">
        <v>2007.6279999999999</v>
      </c>
      <c r="G63" s="31">
        <v>127.65300000000001</v>
      </c>
      <c r="H63" s="31">
        <v>127.621</v>
      </c>
      <c r="I63" s="37">
        <f t="shared" si="16"/>
        <v>6.3568051451762972</v>
      </c>
      <c r="J63" s="37">
        <f t="shared" si="9"/>
        <v>99.974932042333506</v>
      </c>
      <c r="K63" s="38">
        <f t="shared" si="17"/>
        <v>99.974932042333506</v>
      </c>
      <c r="L63" s="31">
        <f t="shared" si="18"/>
        <v>-3.2000000000010687E-2</v>
      </c>
      <c r="M63" s="31">
        <v>10.356</v>
      </c>
      <c r="N63" s="101" t="s">
        <v>436</v>
      </c>
      <c r="O63" s="81">
        <f>H63-M63</f>
        <v>117.265</v>
      </c>
    </row>
    <row r="64" spans="1:15" ht="25.5" x14ac:dyDescent="0.2">
      <c r="A64" s="106" t="s">
        <v>3</v>
      </c>
      <c r="B64" s="106" t="s">
        <v>162</v>
      </c>
      <c r="C64" s="106" t="s">
        <v>137</v>
      </c>
      <c r="D64" s="41" t="s">
        <v>167</v>
      </c>
      <c r="E64" s="31">
        <v>4141.16</v>
      </c>
      <c r="F64" s="31">
        <v>4141.16</v>
      </c>
      <c r="G64" s="31"/>
      <c r="H64" s="31"/>
      <c r="I64" s="37">
        <f t="shared" si="16"/>
        <v>0</v>
      </c>
      <c r="J64" s="37" t="e">
        <f t="shared" si="9"/>
        <v>#DIV/0!</v>
      </c>
      <c r="K64" s="38">
        <f t="shared" si="17"/>
        <v>0</v>
      </c>
      <c r="L64" s="31">
        <f t="shared" si="18"/>
        <v>0</v>
      </c>
      <c r="M64" s="31"/>
      <c r="N64" s="83" t="e">
        <f t="shared" si="3"/>
        <v>#DIV/0!</v>
      </c>
      <c r="O64" s="81">
        <f t="shared" si="4"/>
        <v>0</v>
      </c>
    </row>
    <row r="65" spans="1:15" ht="37.5" customHeight="1" x14ac:dyDescent="0.2">
      <c r="A65" s="106"/>
      <c r="B65" s="106" t="s">
        <v>166</v>
      </c>
      <c r="C65" s="106"/>
      <c r="D65" s="66" t="s">
        <v>234</v>
      </c>
      <c r="E65" s="31">
        <v>20714.740000000002</v>
      </c>
      <c r="F65" s="31">
        <v>20714.740000000002</v>
      </c>
      <c r="G65" s="31">
        <v>3347.6950000000002</v>
      </c>
      <c r="H65" s="31">
        <v>3339.6529999999998</v>
      </c>
      <c r="I65" s="37">
        <f t="shared" si="16"/>
        <v>16.122109184088238</v>
      </c>
      <c r="J65" s="37">
        <f t="shared" si="9"/>
        <v>99.759775009372106</v>
      </c>
      <c r="K65" s="38">
        <f t="shared" si="17"/>
        <v>99.759775009372106</v>
      </c>
      <c r="L65" s="31">
        <f t="shared" si="18"/>
        <v>-8.0420000000003711</v>
      </c>
      <c r="M65" s="31">
        <v>2415.8829999999998</v>
      </c>
      <c r="N65" s="38">
        <f t="shared" si="3"/>
        <v>138.23736497173081</v>
      </c>
      <c r="O65" s="81">
        <f t="shared" si="4"/>
        <v>923.77</v>
      </c>
    </row>
    <row r="66" spans="1:15" ht="18" customHeight="1" x14ac:dyDescent="0.2">
      <c r="A66" s="106" t="s">
        <v>110</v>
      </c>
      <c r="B66" s="22" t="s">
        <v>235</v>
      </c>
      <c r="C66" s="22" t="s">
        <v>145</v>
      </c>
      <c r="D66" s="41" t="s">
        <v>237</v>
      </c>
      <c r="E66" s="31">
        <f>E68</f>
        <v>292.3</v>
      </c>
      <c r="F66" s="31">
        <f>F68</f>
        <v>292.3</v>
      </c>
      <c r="G66" s="31">
        <f t="shared" ref="G66" si="45">G68</f>
        <v>146.136</v>
      </c>
      <c r="H66" s="31">
        <f t="shared" ref="H66" si="46">H68</f>
        <v>145.21600000000001</v>
      </c>
      <c r="I66" s="37">
        <f t="shared" si="16"/>
        <v>49.680465275401986</v>
      </c>
      <c r="J66" s="37">
        <f t="shared" si="9"/>
        <v>99.370449444353213</v>
      </c>
      <c r="K66" s="38">
        <f t="shared" si="17"/>
        <v>99.370449444353213</v>
      </c>
      <c r="L66" s="31">
        <f t="shared" si="18"/>
        <v>-0.91999999999998749</v>
      </c>
      <c r="M66" s="36">
        <f t="shared" ref="M66" si="47">M68</f>
        <v>0</v>
      </c>
      <c r="N66" s="64" t="e">
        <f t="shared" si="3"/>
        <v>#DIV/0!</v>
      </c>
      <c r="O66" s="81">
        <f t="shared" si="4"/>
        <v>145.21600000000001</v>
      </c>
    </row>
    <row r="67" spans="1:15" ht="17.25" customHeight="1" x14ac:dyDescent="0.2">
      <c r="A67" s="106"/>
      <c r="B67" s="22"/>
      <c r="C67" s="22"/>
      <c r="D67" s="40" t="s">
        <v>47</v>
      </c>
      <c r="E67" s="31"/>
      <c r="F67" s="31"/>
      <c r="G67" s="31"/>
      <c r="H67" s="31"/>
      <c r="I67" s="37"/>
      <c r="J67" s="37"/>
      <c r="K67" s="38"/>
      <c r="L67" s="31"/>
      <c r="M67" s="36"/>
      <c r="N67" s="64"/>
      <c r="O67" s="81">
        <f t="shared" si="4"/>
        <v>0</v>
      </c>
    </row>
    <row r="68" spans="1:15" ht="25.5" x14ac:dyDescent="0.2">
      <c r="A68" s="106" t="s">
        <v>6</v>
      </c>
      <c r="B68" s="22" t="s">
        <v>236</v>
      </c>
      <c r="C68" s="22" t="s">
        <v>145</v>
      </c>
      <c r="D68" s="40" t="s">
        <v>238</v>
      </c>
      <c r="E68" s="31">
        <v>292.3</v>
      </c>
      <c r="F68" s="31">
        <v>292.3</v>
      </c>
      <c r="G68" s="31">
        <v>146.136</v>
      </c>
      <c r="H68" s="31">
        <v>145.21600000000001</v>
      </c>
      <c r="I68" s="37">
        <f t="shared" si="16"/>
        <v>49.680465275401986</v>
      </c>
      <c r="J68" s="37">
        <f t="shared" si="9"/>
        <v>99.370449444353213</v>
      </c>
      <c r="K68" s="38">
        <f t="shared" si="17"/>
        <v>99.370449444353213</v>
      </c>
      <c r="L68" s="31">
        <f t="shared" si="18"/>
        <v>-0.91999999999998749</v>
      </c>
      <c r="M68" s="31"/>
      <c r="N68" s="64" t="e">
        <f t="shared" si="3"/>
        <v>#DIV/0!</v>
      </c>
      <c r="O68" s="81">
        <f t="shared" si="4"/>
        <v>145.21600000000001</v>
      </c>
    </row>
    <row r="69" spans="1:15" ht="27.75" customHeight="1" x14ac:dyDescent="0.2">
      <c r="A69" s="106" t="s">
        <v>71</v>
      </c>
      <c r="B69" s="106" t="s">
        <v>168</v>
      </c>
      <c r="C69" s="106" t="s">
        <v>170</v>
      </c>
      <c r="D69" s="66" t="s">
        <v>382</v>
      </c>
      <c r="E69" s="31">
        <v>1318.345</v>
      </c>
      <c r="F69" s="31">
        <v>175.245</v>
      </c>
      <c r="G69" s="31">
        <v>122.84399999999999</v>
      </c>
      <c r="H69" s="31">
        <v>122.843</v>
      </c>
      <c r="I69" s="37">
        <f t="shared" si="16"/>
        <v>70.097862991811468</v>
      </c>
      <c r="J69" s="37">
        <f t="shared" si="9"/>
        <v>99.999185959428232</v>
      </c>
      <c r="K69" s="38">
        <f t="shared" si="17"/>
        <v>99.999185959428232</v>
      </c>
      <c r="L69" s="31">
        <f t="shared" si="18"/>
        <v>-9.9999999999056399E-4</v>
      </c>
      <c r="M69" s="31">
        <v>361.69799999999998</v>
      </c>
      <c r="N69" s="91">
        <f t="shared" si="3"/>
        <v>33.962864046801478</v>
      </c>
      <c r="O69" s="81">
        <f t="shared" si="4"/>
        <v>-238.85499999999996</v>
      </c>
    </row>
    <row r="70" spans="1:15" ht="17.25" customHeight="1" x14ac:dyDescent="0.2">
      <c r="A70" s="106"/>
      <c r="B70" s="106" t="s">
        <v>169</v>
      </c>
      <c r="C70" s="106"/>
      <c r="D70" s="41" t="s">
        <v>171</v>
      </c>
      <c r="E70" s="31">
        <f>E72</f>
        <v>5261.2160000000003</v>
      </c>
      <c r="F70" s="31">
        <f>F72</f>
        <v>5261.2160000000003</v>
      </c>
      <c r="G70" s="31">
        <f t="shared" ref="G70" si="48">G72</f>
        <v>1301.952</v>
      </c>
      <c r="H70" s="31">
        <f t="shared" ref="H70" si="49">H72</f>
        <v>1301.9469999999999</v>
      </c>
      <c r="I70" s="37">
        <f t="shared" si="16"/>
        <v>24.746123329663707</v>
      </c>
      <c r="J70" s="37">
        <f t="shared" si="9"/>
        <v>99.999615961264311</v>
      </c>
      <c r="K70" s="38">
        <f t="shared" si="17"/>
        <v>99.999615961264311</v>
      </c>
      <c r="L70" s="31">
        <f t="shared" si="18"/>
        <v>-5.0000000001091394E-3</v>
      </c>
      <c r="M70" s="36">
        <f t="shared" ref="M70" si="50">M72</f>
        <v>827.08100000000002</v>
      </c>
      <c r="N70" s="38">
        <f t="shared" si="3"/>
        <v>157.41469094320868</v>
      </c>
      <c r="O70" s="81">
        <f t="shared" si="4"/>
        <v>474.86599999999987</v>
      </c>
    </row>
    <row r="71" spans="1:15" ht="16.5" customHeight="1" x14ac:dyDescent="0.2">
      <c r="A71" s="106"/>
      <c r="B71" s="106"/>
      <c r="C71" s="106"/>
      <c r="D71" s="40" t="s">
        <v>47</v>
      </c>
      <c r="E71" s="31"/>
      <c r="F71" s="31"/>
      <c r="G71" s="31"/>
      <c r="H71" s="31"/>
      <c r="I71" s="37">
        <f t="shared" si="16"/>
        <v>0</v>
      </c>
      <c r="J71" s="37" t="e">
        <f t="shared" si="9"/>
        <v>#DIV/0!</v>
      </c>
      <c r="K71" s="38">
        <f t="shared" si="17"/>
        <v>0</v>
      </c>
      <c r="L71" s="31">
        <f t="shared" si="18"/>
        <v>0</v>
      </c>
      <c r="M71" s="36"/>
      <c r="N71" s="38"/>
      <c r="O71" s="81">
        <f t="shared" si="4"/>
        <v>0</v>
      </c>
    </row>
    <row r="72" spans="1:15" ht="25.5" x14ac:dyDescent="0.2">
      <c r="A72" s="106" t="s">
        <v>72</v>
      </c>
      <c r="B72" s="22" t="s">
        <v>239</v>
      </c>
      <c r="C72" s="22" t="s">
        <v>149</v>
      </c>
      <c r="D72" s="40" t="s">
        <v>383</v>
      </c>
      <c r="E72" s="31">
        <v>5261.2160000000003</v>
      </c>
      <c r="F72" s="31">
        <v>5261.2160000000003</v>
      </c>
      <c r="G72" s="31">
        <v>1301.952</v>
      </c>
      <c r="H72" s="31">
        <v>1301.9469999999999</v>
      </c>
      <c r="I72" s="37">
        <f t="shared" si="16"/>
        <v>24.746123329663707</v>
      </c>
      <c r="J72" s="37">
        <f t="shared" si="9"/>
        <v>99.999615961264311</v>
      </c>
      <c r="K72" s="38">
        <f t="shared" si="17"/>
        <v>99.999615961264311</v>
      </c>
      <c r="L72" s="31">
        <f t="shared" si="18"/>
        <v>-5.0000000001091394E-3</v>
      </c>
      <c r="M72" s="31">
        <v>827.08100000000002</v>
      </c>
      <c r="N72" s="38">
        <f t="shared" si="3"/>
        <v>157.41469094320868</v>
      </c>
      <c r="O72" s="81">
        <f t="shared" si="4"/>
        <v>474.86599999999987</v>
      </c>
    </row>
    <row r="73" spans="1:15" ht="30" hidden="1" customHeight="1" x14ac:dyDescent="0.2">
      <c r="A73" s="106"/>
      <c r="B73" s="106" t="s">
        <v>241</v>
      </c>
      <c r="C73" s="22"/>
      <c r="D73" s="41" t="s">
        <v>410</v>
      </c>
      <c r="E73" s="31"/>
      <c r="F73" s="31"/>
      <c r="G73" s="31"/>
      <c r="H73" s="31"/>
      <c r="I73" s="37">
        <f t="shared" si="16"/>
        <v>0</v>
      </c>
      <c r="J73" s="37" t="e">
        <f t="shared" si="9"/>
        <v>#DIV/0!</v>
      </c>
      <c r="K73" s="38">
        <f t="shared" si="17"/>
        <v>0</v>
      </c>
      <c r="L73" s="31">
        <f t="shared" si="18"/>
        <v>0</v>
      </c>
      <c r="M73" s="36"/>
      <c r="N73" s="64" t="e">
        <f t="shared" si="3"/>
        <v>#DIV/0!</v>
      </c>
      <c r="O73" s="81">
        <f t="shared" ref="O73:O144" si="51">H73-M73</f>
        <v>0</v>
      </c>
    </row>
    <row r="74" spans="1:15" ht="16.5" customHeight="1" x14ac:dyDescent="0.2">
      <c r="A74" s="106" t="s">
        <v>31</v>
      </c>
      <c r="B74" s="106" t="s">
        <v>242</v>
      </c>
      <c r="C74" s="106" t="s">
        <v>172</v>
      </c>
      <c r="D74" s="41" t="s">
        <v>243</v>
      </c>
      <c r="E74" s="31">
        <f>SUM(E76:E77)</f>
        <v>55463.563999999998</v>
      </c>
      <c r="F74" s="31">
        <f>SUM(F76:F77)</f>
        <v>59885.387999999999</v>
      </c>
      <c r="G74" s="31">
        <f t="shared" ref="G74" si="52">SUM(G76:G77)</f>
        <v>12822.589</v>
      </c>
      <c r="H74" s="31">
        <f t="shared" ref="H74" si="53">SUM(H76:H77)</f>
        <v>12817.581</v>
      </c>
      <c r="I74" s="37">
        <f t="shared" si="16"/>
        <v>21.403520003911471</v>
      </c>
      <c r="J74" s="37">
        <f t="shared" si="9"/>
        <v>99.96094392481892</v>
      </c>
      <c r="K74" s="38">
        <f t="shared" si="17"/>
        <v>99.96094392481892</v>
      </c>
      <c r="L74" s="31">
        <f t="shared" si="18"/>
        <v>-5.0079999999998108</v>
      </c>
      <c r="M74" s="36">
        <f t="shared" ref="M74" si="54">SUM(M76:M77)</f>
        <v>4042.1889999999999</v>
      </c>
      <c r="N74" s="38">
        <f t="shared" ref="N74:N137" si="55">H74/M74*100</f>
        <v>317.0950442940694</v>
      </c>
      <c r="O74" s="81">
        <f t="shared" si="51"/>
        <v>8775.3919999999998</v>
      </c>
    </row>
    <row r="75" spans="1:15" ht="17.25" customHeight="1" x14ac:dyDescent="0.2">
      <c r="A75" s="106"/>
      <c r="B75" s="106"/>
      <c r="C75" s="106"/>
      <c r="D75" s="40" t="s">
        <v>47</v>
      </c>
      <c r="E75" s="31"/>
      <c r="F75" s="31"/>
      <c r="G75" s="31"/>
      <c r="H75" s="31"/>
      <c r="I75" s="37">
        <f t="shared" si="16"/>
        <v>0</v>
      </c>
      <c r="J75" s="37"/>
      <c r="K75" s="38">
        <f t="shared" si="17"/>
        <v>0</v>
      </c>
      <c r="L75" s="31"/>
      <c r="M75" s="36"/>
      <c r="N75" s="38"/>
      <c r="O75" s="81">
        <f t="shared" si="51"/>
        <v>0</v>
      </c>
    </row>
    <row r="76" spans="1:15" ht="19.5" customHeight="1" x14ac:dyDescent="0.2">
      <c r="A76" s="106"/>
      <c r="B76" s="22" t="s">
        <v>244</v>
      </c>
      <c r="C76" s="106"/>
      <c r="D76" s="40" t="s">
        <v>246</v>
      </c>
      <c r="E76" s="31">
        <v>4006.13</v>
      </c>
      <c r="F76" s="31">
        <v>4006.13</v>
      </c>
      <c r="G76" s="31">
        <v>889.38900000000001</v>
      </c>
      <c r="H76" s="31">
        <v>888.88599999999997</v>
      </c>
      <c r="I76" s="37">
        <f t="shared" si="16"/>
        <v>22.188146665235525</v>
      </c>
      <c r="J76" s="37"/>
      <c r="K76" s="38">
        <f t="shared" si="17"/>
        <v>99.943444319639667</v>
      </c>
      <c r="L76" s="31">
        <f t="shared" ref="L76:L77" si="56">H76-G76</f>
        <v>-0.50300000000004275</v>
      </c>
      <c r="M76" s="31">
        <v>812.94200000000001</v>
      </c>
      <c r="N76" s="38">
        <f t="shared" si="55"/>
        <v>109.34187186785773</v>
      </c>
      <c r="O76" s="81">
        <f t="shared" si="51"/>
        <v>75.94399999999996</v>
      </c>
    </row>
    <row r="77" spans="1:15" ht="22.5" customHeight="1" x14ac:dyDescent="0.2">
      <c r="A77" s="106"/>
      <c r="B77" s="22" t="s">
        <v>245</v>
      </c>
      <c r="C77" s="106"/>
      <c r="D77" s="40" t="s">
        <v>247</v>
      </c>
      <c r="E77" s="31">
        <v>51457.434000000001</v>
      </c>
      <c r="F77" s="31">
        <v>55879.258000000002</v>
      </c>
      <c r="G77" s="31">
        <v>11933.2</v>
      </c>
      <c r="H77" s="31">
        <v>11928.695</v>
      </c>
      <c r="I77" s="37">
        <f t="shared" si="16"/>
        <v>21.347268068591745</v>
      </c>
      <c r="J77" s="37"/>
      <c r="K77" s="38">
        <f t="shared" si="17"/>
        <v>99.962248181543927</v>
      </c>
      <c r="L77" s="31">
        <f t="shared" si="56"/>
        <v>-4.5050000000010186</v>
      </c>
      <c r="M77" s="31">
        <v>3229.2469999999998</v>
      </c>
      <c r="N77" s="101" t="s">
        <v>437</v>
      </c>
      <c r="O77" s="81">
        <f t="shared" si="51"/>
        <v>8699.4480000000003</v>
      </c>
    </row>
    <row r="78" spans="1:15" ht="19.5" customHeight="1" x14ac:dyDescent="0.2">
      <c r="A78" s="12" t="s">
        <v>36</v>
      </c>
      <c r="B78" s="12" t="s">
        <v>173</v>
      </c>
      <c r="C78" s="27"/>
      <c r="D78" s="33" t="s">
        <v>50</v>
      </c>
      <c r="E78" s="32">
        <v>82270.129000000001</v>
      </c>
      <c r="F78" s="32">
        <v>82334.857000000004</v>
      </c>
      <c r="G78" s="32">
        <v>14923.26</v>
      </c>
      <c r="H78" s="32">
        <v>14859.878000000001</v>
      </c>
      <c r="I78" s="34">
        <f t="shared" si="16"/>
        <v>18.048100818344775</v>
      </c>
      <c r="J78" s="34">
        <f t="shared" si="9"/>
        <v>99.575280468208689</v>
      </c>
      <c r="K78" s="35">
        <f t="shared" si="17"/>
        <v>99.575280468208689</v>
      </c>
      <c r="L78" s="32">
        <f t="shared" si="18"/>
        <v>-63.381999999999607</v>
      </c>
      <c r="M78" s="32">
        <v>15595.781999999999</v>
      </c>
      <c r="N78" s="35">
        <f t="shared" si="55"/>
        <v>95.281390827340374</v>
      </c>
      <c r="O78" s="80">
        <f t="shared" si="51"/>
        <v>-735.90399999999863</v>
      </c>
    </row>
    <row r="79" spans="1:15" ht="18.75" customHeight="1" x14ac:dyDescent="0.2">
      <c r="A79" s="12" t="s">
        <v>38</v>
      </c>
      <c r="B79" s="12" t="s">
        <v>174</v>
      </c>
      <c r="C79" s="27"/>
      <c r="D79" s="33" t="s">
        <v>52</v>
      </c>
      <c r="E79" s="32">
        <v>97153.093999999997</v>
      </c>
      <c r="F79" s="109">
        <v>97155.745169999995</v>
      </c>
      <c r="G79" s="109">
        <v>23510.565170000002</v>
      </c>
      <c r="H79" s="32">
        <v>23506.088</v>
      </c>
      <c r="I79" s="34">
        <f t="shared" si="16"/>
        <v>24.194233659440112</v>
      </c>
      <c r="J79" s="34">
        <f t="shared" si="9"/>
        <v>99.980956774251794</v>
      </c>
      <c r="K79" s="35">
        <f t="shared" si="17"/>
        <v>99.980956774251794</v>
      </c>
      <c r="L79" s="32">
        <f t="shared" si="18"/>
        <v>-4.4771700000019337</v>
      </c>
      <c r="M79" s="32">
        <v>17869.991999999998</v>
      </c>
      <c r="N79" s="35">
        <f t="shared" si="55"/>
        <v>131.53944333047266</v>
      </c>
      <c r="O79" s="80">
        <f t="shared" si="51"/>
        <v>5636.0960000000014</v>
      </c>
    </row>
    <row r="80" spans="1:15" hidden="1" x14ac:dyDescent="0.2">
      <c r="A80" s="12" t="s">
        <v>100</v>
      </c>
      <c r="B80" s="12"/>
      <c r="C80" s="27"/>
      <c r="D80" s="42" t="s">
        <v>101</v>
      </c>
      <c r="E80" s="32"/>
      <c r="F80" s="32"/>
      <c r="G80" s="32"/>
      <c r="H80" s="32"/>
      <c r="I80" s="34">
        <f t="shared" si="16"/>
        <v>0</v>
      </c>
      <c r="J80" s="34" t="e">
        <f t="shared" si="9"/>
        <v>#DIV/0!</v>
      </c>
      <c r="K80" s="35">
        <f t="shared" si="17"/>
        <v>0</v>
      </c>
      <c r="L80" s="32">
        <f t="shared" si="18"/>
        <v>0</v>
      </c>
      <c r="M80" s="30"/>
      <c r="N80" s="35" t="e">
        <f t="shared" si="55"/>
        <v>#DIV/0!</v>
      </c>
      <c r="O80" s="80">
        <f t="shared" si="51"/>
        <v>0</v>
      </c>
    </row>
    <row r="81" spans="1:15" ht="18.75" customHeight="1" x14ac:dyDescent="0.2">
      <c r="A81" s="12" t="s">
        <v>30</v>
      </c>
      <c r="B81" s="12" t="s">
        <v>175</v>
      </c>
      <c r="C81" s="27"/>
      <c r="D81" s="33" t="s">
        <v>107</v>
      </c>
      <c r="E81" s="32">
        <f>E83+E89+E92+E96</f>
        <v>538484.57199999993</v>
      </c>
      <c r="F81" s="32">
        <f>F83+F89+F92+F96</f>
        <v>542127.51199999999</v>
      </c>
      <c r="G81" s="32">
        <f>G83+G89+G92+G96+G88</f>
        <v>102200.24500000001</v>
      </c>
      <c r="H81" s="32">
        <f>H83+H89+H92+H96+H88</f>
        <v>101901.64599999999</v>
      </c>
      <c r="I81" s="34">
        <f t="shared" si="16"/>
        <v>18.796619567243063</v>
      </c>
      <c r="J81" s="34">
        <f t="shared" si="9"/>
        <v>99.707829467532079</v>
      </c>
      <c r="K81" s="35">
        <f t="shared" si="17"/>
        <v>99.707829467532079</v>
      </c>
      <c r="L81" s="32">
        <f t="shared" si="18"/>
        <v>-298.59900000001653</v>
      </c>
      <c r="M81" s="30">
        <f>M83+M89+M92+M96+M88</f>
        <v>159051.853</v>
      </c>
      <c r="N81" s="35">
        <f t="shared" si="55"/>
        <v>64.068191648166462</v>
      </c>
      <c r="O81" s="80">
        <f t="shared" si="51"/>
        <v>-57150.207000000009</v>
      </c>
    </row>
    <row r="82" spans="1:15" ht="18" customHeight="1" x14ac:dyDescent="0.2">
      <c r="A82" s="106"/>
      <c r="B82" s="106"/>
      <c r="C82" s="106"/>
      <c r="D82" s="7" t="s">
        <v>48</v>
      </c>
      <c r="E82" s="36"/>
      <c r="F82" s="36"/>
      <c r="G82" s="31"/>
      <c r="H82" s="31"/>
      <c r="I82" s="37">
        <f t="shared" si="16"/>
        <v>0</v>
      </c>
      <c r="J82" s="37"/>
      <c r="K82" s="38">
        <f t="shared" si="17"/>
        <v>0</v>
      </c>
      <c r="L82" s="31">
        <f t="shared" si="18"/>
        <v>0</v>
      </c>
      <c r="M82" s="36"/>
      <c r="N82" s="67"/>
      <c r="O82" s="81">
        <f t="shared" si="51"/>
        <v>0</v>
      </c>
    </row>
    <row r="83" spans="1:15" ht="19.5" customHeight="1" x14ac:dyDescent="0.2">
      <c r="A83" s="106" t="s">
        <v>33</v>
      </c>
      <c r="B83" s="106" t="s">
        <v>176</v>
      </c>
      <c r="C83" s="106" t="s">
        <v>177</v>
      </c>
      <c r="D83" s="41" t="s">
        <v>248</v>
      </c>
      <c r="E83" s="31">
        <f>E85+E87+E86</f>
        <v>182520.302</v>
      </c>
      <c r="F83" s="31">
        <f>F85+F87+F86</f>
        <v>182610.05799999999</v>
      </c>
      <c r="G83" s="31">
        <f>G85+G87+G86</f>
        <v>30368.152999999998</v>
      </c>
      <c r="H83" s="31">
        <f t="shared" ref="H83" si="57">H85+H87+H86</f>
        <v>30368.151999999998</v>
      </c>
      <c r="I83" s="37">
        <f t="shared" si="16"/>
        <v>16.630054408065519</v>
      </c>
      <c r="J83" s="37">
        <f t="shared" ref="J83:J130" si="58">H83/G83*100</f>
        <v>99.999996707076662</v>
      </c>
      <c r="K83" s="38">
        <f t="shared" si="17"/>
        <v>99.999996707076662</v>
      </c>
      <c r="L83" s="31">
        <f t="shared" si="18"/>
        <v>-1.0000000002037268E-3</v>
      </c>
      <c r="M83" s="36">
        <f t="shared" ref="M83" si="59">M85+M87+M86</f>
        <v>105277.413</v>
      </c>
      <c r="N83" s="91">
        <f t="shared" si="55"/>
        <v>28.84583799565819</v>
      </c>
      <c r="O83" s="81">
        <f t="shared" si="51"/>
        <v>-74909.260999999999</v>
      </c>
    </row>
    <row r="84" spans="1:15" ht="17.25" customHeight="1" x14ac:dyDescent="0.2">
      <c r="A84" s="106"/>
      <c r="B84" s="106"/>
      <c r="C84" s="106"/>
      <c r="D84" s="40" t="s">
        <v>47</v>
      </c>
      <c r="E84" s="31"/>
      <c r="F84" s="31"/>
      <c r="G84" s="31"/>
      <c r="H84" s="31"/>
      <c r="I84" s="37">
        <f t="shared" ref="I84:I85" si="60">IF(F84&gt;0,H84/F84*100,0)</f>
        <v>0</v>
      </c>
      <c r="J84" s="37" t="e">
        <f t="shared" ref="J84:J85" si="61">H84/G84*100</f>
        <v>#DIV/0!</v>
      </c>
      <c r="K84" s="38">
        <f t="shared" ref="K84:K85" si="62">IF(G84&gt;0,H84/G84*100,0)</f>
        <v>0</v>
      </c>
      <c r="L84" s="31">
        <f t="shared" ref="L84:L85" si="63">H84-G84</f>
        <v>0</v>
      </c>
      <c r="M84" s="36"/>
      <c r="N84" s="64" t="e">
        <f t="shared" si="55"/>
        <v>#DIV/0!</v>
      </c>
      <c r="O84" s="81">
        <f t="shared" si="51"/>
        <v>0</v>
      </c>
    </row>
    <row r="85" spans="1:15" ht="21" customHeight="1" x14ac:dyDescent="0.2">
      <c r="A85" s="106"/>
      <c r="B85" s="22" t="s">
        <v>250</v>
      </c>
      <c r="C85" s="22"/>
      <c r="D85" s="40" t="s">
        <v>249</v>
      </c>
      <c r="E85" s="31">
        <v>2520.3020000000001</v>
      </c>
      <c r="F85" s="31">
        <v>2610.058</v>
      </c>
      <c r="G85" s="31">
        <v>368.15300000000002</v>
      </c>
      <c r="H85" s="31">
        <v>368.15199999999999</v>
      </c>
      <c r="I85" s="37">
        <f t="shared" si="60"/>
        <v>14.105127165756471</v>
      </c>
      <c r="J85" s="37">
        <f t="shared" si="61"/>
        <v>99.999728373801105</v>
      </c>
      <c r="K85" s="38">
        <f t="shared" si="62"/>
        <v>99.999728373801105</v>
      </c>
      <c r="L85" s="31">
        <f t="shared" si="63"/>
        <v>-1.0000000000331966E-3</v>
      </c>
      <c r="M85" s="31">
        <v>148.43799999999999</v>
      </c>
      <c r="N85" s="101" t="s">
        <v>438</v>
      </c>
      <c r="O85" s="81">
        <f t="shared" si="51"/>
        <v>219.714</v>
      </c>
    </row>
    <row r="86" spans="1:15" ht="17.25" customHeight="1" x14ac:dyDescent="0.2">
      <c r="A86" s="106"/>
      <c r="B86" s="22" t="s">
        <v>359</v>
      </c>
      <c r="C86" s="22"/>
      <c r="D86" s="40" t="s">
        <v>360</v>
      </c>
      <c r="E86" s="31">
        <v>180000</v>
      </c>
      <c r="F86" s="31">
        <v>180000</v>
      </c>
      <c r="G86" s="31">
        <v>30000</v>
      </c>
      <c r="H86" s="31">
        <v>30000</v>
      </c>
      <c r="I86" s="37">
        <f t="shared" ref="I86" si="64">IF(F86&gt;0,H86/F86*100,0)</f>
        <v>16.666666666666664</v>
      </c>
      <c r="J86" s="37">
        <f t="shared" ref="J86" si="65">H86/G86*100</f>
        <v>100</v>
      </c>
      <c r="K86" s="38">
        <f t="shared" ref="K86" si="66">IF(G86&gt;0,H86/G86*100,0)</f>
        <v>100</v>
      </c>
      <c r="L86" s="31">
        <f t="shared" ref="L86" si="67">H86-G86</f>
        <v>0</v>
      </c>
      <c r="M86" s="31">
        <v>105128.97500000001</v>
      </c>
      <c r="N86" s="91">
        <f t="shared" si="55"/>
        <v>28.536376389097295</v>
      </c>
      <c r="O86" s="81">
        <f t="shared" si="51"/>
        <v>-75128.975000000006</v>
      </c>
    </row>
    <row r="87" spans="1:15" ht="18.75" customHeight="1" x14ac:dyDescent="0.2">
      <c r="A87" s="106"/>
      <c r="B87" s="22" t="s">
        <v>251</v>
      </c>
      <c r="C87" s="22"/>
      <c r="D87" s="40" t="s">
        <v>252</v>
      </c>
      <c r="E87" s="31"/>
      <c r="F87" s="31"/>
      <c r="G87" s="31"/>
      <c r="H87" s="31"/>
      <c r="I87" s="37">
        <f t="shared" ref="I87:I88" si="68">IF(F87&gt;0,H87/F87*100,0)</f>
        <v>0</v>
      </c>
      <c r="J87" s="37" t="e">
        <f t="shared" ref="J87:J88" si="69">H87/G87*100</f>
        <v>#DIV/0!</v>
      </c>
      <c r="K87" s="38">
        <f t="shared" ref="K87:K88" si="70">IF(G87&gt;0,H87/G87*100,0)</f>
        <v>0</v>
      </c>
      <c r="L87" s="31">
        <f t="shared" ref="L87:L88" si="71">H87-G87</f>
        <v>0</v>
      </c>
      <c r="M87" s="31"/>
      <c r="N87" s="64" t="e">
        <f t="shared" si="55"/>
        <v>#DIV/0!</v>
      </c>
      <c r="O87" s="81">
        <f t="shared" si="51"/>
        <v>0</v>
      </c>
    </row>
    <row r="88" spans="1:15" ht="25.5" hidden="1" x14ac:dyDescent="0.2">
      <c r="A88" s="106"/>
      <c r="B88" s="106" t="s">
        <v>184</v>
      </c>
      <c r="C88" s="22"/>
      <c r="D88" s="41" t="s">
        <v>299</v>
      </c>
      <c r="E88" s="31"/>
      <c r="F88" s="31"/>
      <c r="G88" s="31"/>
      <c r="H88" s="31"/>
      <c r="I88" s="37">
        <f t="shared" si="68"/>
        <v>0</v>
      </c>
      <c r="J88" s="37" t="e">
        <f t="shared" si="69"/>
        <v>#DIV/0!</v>
      </c>
      <c r="K88" s="38">
        <f t="shared" si="70"/>
        <v>0</v>
      </c>
      <c r="L88" s="31">
        <f t="shared" si="71"/>
        <v>0</v>
      </c>
      <c r="M88" s="31"/>
      <c r="N88" s="38" t="e">
        <f t="shared" si="55"/>
        <v>#DIV/0!</v>
      </c>
      <c r="O88" s="81">
        <f t="shared" si="51"/>
        <v>0</v>
      </c>
    </row>
    <row r="89" spans="1:15" ht="18.75" customHeight="1" x14ac:dyDescent="0.2">
      <c r="A89" s="106" t="s">
        <v>34</v>
      </c>
      <c r="B89" s="106" t="s">
        <v>205</v>
      </c>
      <c r="C89" s="106" t="s">
        <v>178</v>
      </c>
      <c r="D89" s="41" t="s">
        <v>253</v>
      </c>
      <c r="E89" s="31">
        <v>346213.32699999999</v>
      </c>
      <c r="F89" s="31">
        <v>349477.58600000001</v>
      </c>
      <c r="G89" s="31">
        <v>69420.618000000002</v>
      </c>
      <c r="H89" s="31">
        <v>69355.577999999994</v>
      </c>
      <c r="I89" s="37">
        <f t="shared" si="16"/>
        <v>19.845501050244749</v>
      </c>
      <c r="J89" s="37">
        <f t="shared" si="58"/>
        <v>99.906310254973519</v>
      </c>
      <c r="K89" s="38">
        <f t="shared" si="17"/>
        <v>99.906310254973519</v>
      </c>
      <c r="L89" s="31">
        <f t="shared" si="18"/>
        <v>-65.040000000008149</v>
      </c>
      <c r="M89" s="31">
        <v>52379.748</v>
      </c>
      <c r="N89" s="38">
        <f t="shared" si="55"/>
        <v>132.40914790197155</v>
      </c>
      <c r="O89" s="81">
        <f t="shared" si="51"/>
        <v>16975.829999999994</v>
      </c>
    </row>
    <row r="90" spans="1:15" ht="12.75" hidden="1" customHeight="1" x14ac:dyDescent="0.2">
      <c r="A90" s="106" t="s">
        <v>35</v>
      </c>
      <c r="B90" s="106"/>
      <c r="C90" s="106"/>
      <c r="D90" s="7" t="s">
        <v>49</v>
      </c>
      <c r="E90" s="36"/>
      <c r="F90" s="36"/>
      <c r="G90" s="36"/>
      <c r="H90" s="31"/>
      <c r="I90" s="37">
        <f t="shared" si="16"/>
        <v>0</v>
      </c>
      <c r="J90" s="37" t="e">
        <f t="shared" si="58"/>
        <v>#DIV/0!</v>
      </c>
      <c r="K90" s="38">
        <f t="shared" si="17"/>
        <v>0</v>
      </c>
      <c r="L90" s="31">
        <f t="shared" si="18"/>
        <v>0</v>
      </c>
      <c r="M90" s="36"/>
      <c r="N90" s="38" t="e">
        <f t="shared" si="55"/>
        <v>#DIV/0!</v>
      </c>
      <c r="O90" s="81">
        <f t="shared" si="51"/>
        <v>0</v>
      </c>
    </row>
    <row r="91" spans="1:15" ht="12.75" hidden="1" customHeight="1" x14ac:dyDescent="0.2">
      <c r="A91" s="106" t="s">
        <v>73</v>
      </c>
      <c r="B91" s="106"/>
      <c r="C91" s="106"/>
      <c r="D91" s="7" t="s">
        <v>81</v>
      </c>
      <c r="E91" s="36"/>
      <c r="F91" s="36"/>
      <c r="G91" s="36"/>
      <c r="H91" s="31"/>
      <c r="I91" s="37">
        <f t="shared" si="16"/>
        <v>0</v>
      </c>
      <c r="J91" s="37" t="e">
        <f t="shared" si="58"/>
        <v>#DIV/0!</v>
      </c>
      <c r="K91" s="38">
        <f t="shared" si="17"/>
        <v>0</v>
      </c>
      <c r="L91" s="31">
        <f t="shared" si="18"/>
        <v>0</v>
      </c>
      <c r="M91" s="36"/>
      <c r="N91" s="38" t="e">
        <f t="shared" si="55"/>
        <v>#DIV/0!</v>
      </c>
      <c r="O91" s="81">
        <f t="shared" si="51"/>
        <v>0</v>
      </c>
    </row>
    <row r="92" spans="1:15" ht="25.5" hidden="1" x14ac:dyDescent="0.2">
      <c r="A92" s="106" t="s">
        <v>74</v>
      </c>
      <c r="B92" s="106" t="s">
        <v>254</v>
      </c>
      <c r="C92" s="106" t="s">
        <v>178</v>
      </c>
      <c r="D92" s="41" t="s">
        <v>299</v>
      </c>
      <c r="E92" s="31">
        <f>E95</f>
        <v>0</v>
      </c>
      <c r="F92" s="31">
        <f>F95</f>
        <v>0</v>
      </c>
      <c r="G92" s="31">
        <f t="shared" ref="G92" si="72">G95</f>
        <v>0</v>
      </c>
      <c r="H92" s="31">
        <f t="shared" ref="H92" si="73">H95</f>
        <v>0</v>
      </c>
      <c r="I92" s="37">
        <f t="shared" si="16"/>
        <v>0</v>
      </c>
      <c r="J92" s="37" t="e">
        <f t="shared" si="58"/>
        <v>#DIV/0!</v>
      </c>
      <c r="K92" s="38">
        <f t="shared" si="17"/>
        <v>0</v>
      </c>
      <c r="L92" s="31">
        <f>H92-G92</f>
        <v>0</v>
      </c>
      <c r="M92" s="36">
        <f t="shared" ref="M92" si="74">M95</f>
        <v>0</v>
      </c>
      <c r="N92" s="38" t="e">
        <f t="shared" si="55"/>
        <v>#DIV/0!</v>
      </c>
      <c r="O92" s="81">
        <f t="shared" si="51"/>
        <v>0</v>
      </c>
    </row>
    <row r="93" spans="1:15" ht="81.75" hidden="1" customHeight="1" x14ac:dyDescent="0.2">
      <c r="A93" s="106" t="s">
        <v>204</v>
      </c>
      <c r="B93" s="106" t="s">
        <v>203</v>
      </c>
      <c r="C93" s="106"/>
      <c r="D93" s="41" t="s">
        <v>207</v>
      </c>
      <c r="E93" s="31"/>
      <c r="F93" s="31"/>
      <c r="G93" s="43"/>
      <c r="H93" s="31"/>
      <c r="I93" s="37">
        <f t="shared" si="16"/>
        <v>0</v>
      </c>
      <c r="J93" s="37" t="e">
        <f t="shared" si="58"/>
        <v>#DIV/0!</v>
      </c>
      <c r="K93" s="38">
        <f t="shared" si="17"/>
        <v>0</v>
      </c>
      <c r="L93" s="31"/>
      <c r="M93" s="36"/>
      <c r="N93" s="38" t="e">
        <f t="shared" si="55"/>
        <v>#DIV/0!</v>
      </c>
      <c r="O93" s="81">
        <f t="shared" si="51"/>
        <v>0</v>
      </c>
    </row>
    <row r="94" spans="1:15" ht="12.75" hidden="1" customHeight="1" x14ac:dyDescent="0.2">
      <c r="A94" s="106"/>
      <c r="B94" s="106"/>
      <c r="C94" s="106"/>
      <c r="D94" s="40" t="s">
        <v>47</v>
      </c>
      <c r="E94" s="31"/>
      <c r="F94" s="31"/>
      <c r="G94" s="43"/>
      <c r="H94" s="31"/>
      <c r="I94" s="37">
        <f t="shared" si="16"/>
        <v>0</v>
      </c>
      <c r="J94" s="37"/>
      <c r="K94" s="38">
        <f t="shared" si="17"/>
        <v>0</v>
      </c>
      <c r="L94" s="31"/>
      <c r="M94" s="36"/>
      <c r="N94" s="38" t="e">
        <f t="shared" si="55"/>
        <v>#DIV/0!</v>
      </c>
      <c r="O94" s="81">
        <f t="shared" si="51"/>
        <v>0</v>
      </c>
    </row>
    <row r="95" spans="1:15" ht="24.75" hidden="1" customHeight="1" x14ac:dyDescent="0.2">
      <c r="A95" s="106"/>
      <c r="B95" s="22" t="s">
        <v>255</v>
      </c>
      <c r="C95" s="22"/>
      <c r="D95" s="40" t="s">
        <v>181</v>
      </c>
      <c r="E95" s="31"/>
      <c r="F95" s="31"/>
      <c r="G95" s="31"/>
      <c r="H95" s="31"/>
      <c r="I95" s="37">
        <f t="shared" si="16"/>
        <v>0</v>
      </c>
      <c r="J95" s="37"/>
      <c r="K95" s="38">
        <f t="shared" si="17"/>
        <v>0</v>
      </c>
      <c r="L95" s="31"/>
      <c r="M95" s="36"/>
      <c r="N95" s="38" t="e">
        <f t="shared" si="55"/>
        <v>#DIV/0!</v>
      </c>
      <c r="O95" s="81">
        <f t="shared" si="51"/>
        <v>0</v>
      </c>
    </row>
    <row r="96" spans="1:15" ht="19.5" customHeight="1" x14ac:dyDescent="0.2">
      <c r="A96" s="106"/>
      <c r="B96" s="106" t="s">
        <v>256</v>
      </c>
      <c r="C96" s="22"/>
      <c r="D96" s="41" t="s">
        <v>257</v>
      </c>
      <c r="E96" s="31">
        <v>9750.9429999999993</v>
      </c>
      <c r="F96" s="31">
        <v>10039.868</v>
      </c>
      <c r="G96" s="31">
        <v>2411.4740000000002</v>
      </c>
      <c r="H96" s="31">
        <v>2177.9160000000002</v>
      </c>
      <c r="I96" s="37">
        <f t="shared" si="16"/>
        <v>21.692675640755439</v>
      </c>
      <c r="J96" s="37"/>
      <c r="K96" s="38">
        <f t="shared" si="17"/>
        <v>90.314720374343665</v>
      </c>
      <c r="L96" s="31">
        <f t="shared" si="18"/>
        <v>-233.55799999999999</v>
      </c>
      <c r="M96" s="31">
        <v>1394.692</v>
      </c>
      <c r="N96" s="38">
        <f t="shared" si="55"/>
        <v>156.15748853510308</v>
      </c>
      <c r="O96" s="81">
        <f t="shared" si="51"/>
        <v>783.22400000000016</v>
      </c>
    </row>
    <row r="97" spans="1:15" ht="21.75" customHeight="1" x14ac:dyDescent="0.2">
      <c r="A97" s="106"/>
      <c r="B97" s="12" t="s">
        <v>300</v>
      </c>
      <c r="C97" s="22"/>
      <c r="D97" s="33" t="s">
        <v>301</v>
      </c>
      <c r="E97" s="32">
        <v>3223.174</v>
      </c>
      <c r="F97" s="32">
        <v>3328.174</v>
      </c>
      <c r="G97" s="32">
        <v>150.904</v>
      </c>
      <c r="H97" s="32">
        <v>150.904</v>
      </c>
      <c r="I97" s="34">
        <f t="shared" ref="I97" si="75">IF(F97&gt;0,H97/F97*100,0)</f>
        <v>4.5341379387015222</v>
      </c>
      <c r="J97" s="34"/>
      <c r="K97" s="35">
        <f t="shared" ref="K97" si="76">IF(G97&gt;0,H97/G97*100,0)</f>
        <v>100</v>
      </c>
      <c r="L97" s="32">
        <f t="shared" ref="L97" si="77">H97-G97</f>
        <v>0</v>
      </c>
      <c r="M97" s="32"/>
      <c r="N97" s="64" t="e">
        <f t="shared" si="55"/>
        <v>#DIV/0!</v>
      </c>
      <c r="O97" s="80">
        <f t="shared" si="51"/>
        <v>150.904</v>
      </c>
    </row>
    <row r="98" spans="1:15" ht="19.5" customHeight="1" x14ac:dyDescent="0.2">
      <c r="A98" s="12" t="s">
        <v>39</v>
      </c>
      <c r="B98" s="12" t="s">
        <v>179</v>
      </c>
      <c r="C98" s="12"/>
      <c r="D98" s="33" t="s">
        <v>258</v>
      </c>
      <c r="E98" s="32">
        <v>10809.491</v>
      </c>
      <c r="F98" s="32">
        <v>11063.4</v>
      </c>
      <c r="G98" s="32">
        <v>807.46900000000005</v>
      </c>
      <c r="H98" s="32">
        <v>745.28200000000004</v>
      </c>
      <c r="I98" s="34">
        <f t="shared" si="16"/>
        <v>6.7364643780393019</v>
      </c>
      <c r="J98" s="34">
        <f t="shared" si="58"/>
        <v>92.298527869181356</v>
      </c>
      <c r="K98" s="35">
        <f t="shared" si="17"/>
        <v>92.298527869181356</v>
      </c>
      <c r="L98" s="32">
        <f t="shared" si="18"/>
        <v>-62.187000000000012</v>
      </c>
      <c r="M98" s="32">
        <v>513.59799999999996</v>
      </c>
      <c r="N98" s="35">
        <f t="shared" si="55"/>
        <v>145.1099887460621</v>
      </c>
      <c r="O98" s="80">
        <f t="shared" si="51"/>
        <v>231.68400000000008</v>
      </c>
    </row>
    <row r="99" spans="1:15" ht="19.5" customHeight="1" x14ac:dyDescent="0.2">
      <c r="A99" s="12" t="s">
        <v>40</v>
      </c>
      <c r="B99" s="12" t="s">
        <v>180</v>
      </c>
      <c r="C99" s="12"/>
      <c r="D99" s="33" t="s">
        <v>259</v>
      </c>
      <c r="E99" s="30">
        <f>E101+E104+E108+E107+E109+E112</f>
        <v>303115.07900000003</v>
      </c>
      <c r="F99" s="30">
        <f>F101+F104+F108+F107+F109+F112</f>
        <v>303858.80900000001</v>
      </c>
      <c r="G99" s="30">
        <f>G101+G104+G108+G107+G109+G112</f>
        <v>3227.1840000000002</v>
      </c>
      <c r="H99" s="30">
        <f>H101+H104+H108+H107+H109+H112</f>
        <v>3183.3119999999999</v>
      </c>
      <c r="I99" s="34">
        <f t="shared" si="16"/>
        <v>1.0476286701959658</v>
      </c>
      <c r="J99" s="34">
        <f t="shared" si="58"/>
        <v>98.6405485401514</v>
      </c>
      <c r="K99" s="35">
        <f t="shared" si="17"/>
        <v>98.6405485401514</v>
      </c>
      <c r="L99" s="32">
        <f t="shared" si="18"/>
        <v>-43.872000000000298</v>
      </c>
      <c r="M99" s="30">
        <f>M101+M104+M108+M107+M109+M112</f>
        <v>96669.425000000003</v>
      </c>
      <c r="N99" s="35">
        <f t="shared" si="55"/>
        <v>3.2929874156177088</v>
      </c>
      <c r="O99" s="80">
        <f t="shared" si="51"/>
        <v>-93486.112999999998</v>
      </c>
    </row>
    <row r="100" spans="1:15" ht="17.25" customHeight="1" x14ac:dyDescent="0.2">
      <c r="A100" s="106"/>
      <c r="B100" s="106"/>
      <c r="C100" s="106"/>
      <c r="D100" s="7" t="s">
        <v>48</v>
      </c>
      <c r="E100" s="36"/>
      <c r="F100" s="36"/>
      <c r="G100" s="31"/>
      <c r="H100" s="31"/>
      <c r="I100" s="37">
        <f t="shared" si="16"/>
        <v>0</v>
      </c>
      <c r="J100" s="37"/>
      <c r="K100" s="38">
        <f t="shared" si="17"/>
        <v>0</v>
      </c>
      <c r="L100" s="31">
        <f t="shared" ref="L100" si="78">H100-G100</f>
        <v>0</v>
      </c>
      <c r="M100" s="36"/>
      <c r="N100" s="38"/>
      <c r="O100" s="81">
        <f t="shared" si="51"/>
        <v>0</v>
      </c>
    </row>
    <row r="101" spans="1:15" ht="18.75" customHeight="1" x14ac:dyDescent="0.2">
      <c r="A101" s="106"/>
      <c r="B101" s="106" t="s">
        <v>262</v>
      </c>
      <c r="C101" s="106"/>
      <c r="D101" s="41" t="s">
        <v>260</v>
      </c>
      <c r="E101" s="36">
        <f>E103</f>
        <v>82243.622000000003</v>
      </c>
      <c r="F101" s="36">
        <f>F103</f>
        <v>82415.002999999997</v>
      </c>
      <c r="G101" s="36">
        <f t="shared" ref="G101" si="79">G103</f>
        <v>212.286</v>
      </c>
      <c r="H101" s="36">
        <f t="shared" ref="H101" si="80">H103</f>
        <v>200.01499999999999</v>
      </c>
      <c r="I101" s="37">
        <f t="shared" si="16"/>
        <v>0.24269246219647653</v>
      </c>
      <c r="J101" s="37"/>
      <c r="K101" s="38">
        <f t="shared" si="17"/>
        <v>94.219590552368032</v>
      </c>
      <c r="L101" s="31">
        <f t="shared" si="18"/>
        <v>-12.271000000000015</v>
      </c>
      <c r="M101" s="36">
        <f t="shared" ref="M101" si="81">M103</f>
        <v>19002.001</v>
      </c>
      <c r="N101" s="38">
        <f t="shared" si="55"/>
        <v>1.0525996709504435</v>
      </c>
      <c r="O101" s="81">
        <f t="shared" si="51"/>
        <v>-18801.986000000001</v>
      </c>
    </row>
    <row r="102" spans="1:15" ht="17.25" customHeight="1" x14ac:dyDescent="0.2">
      <c r="A102" s="106"/>
      <c r="B102" s="106"/>
      <c r="C102" s="106"/>
      <c r="D102" s="40" t="s">
        <v>47</v>
      </c>
      <c r="E102" s="36"/>
      <c r="F102" s="36"/>
      <c r="G102" s="31"/>
      <c r="H102" s="31"/>
      <c r="I102" s="37">
        <f t="shared" si="16"/>
        <v>0</v>
      </c>
      <c r="J102" s="37"/>
      <c r="K102" s="38">
        <f t="shared" si="17"/>
        <v>0</v>
      </c>
      <c r="L102" s="31">
        <f t="shared" si="18"/>
        <v>0</v>
      </c>
      <c r="M102" s="36"/>
      <c r="N102" s="38"/>
      <c r="O102" s="81">
        <f t="shared" si="51"/>
        <v>0</v>
      </c>
    </row>
    <row r="103" spans="1:15" ht="18" customHeight="1" x14ac:dyDescent="0.2">
      <c r="A103" s="106"/>
      <c r="B103" s="22" t="s">
        <v>263</v>
      </c>
      <c r="C103" s="106"/>
      <c r="D103" s="40" t="s">
        <v>261</v>
      </c>
      <c r="E103" s="36">
        <v>82243.622000000003</v>
      </c>
      <c r="F103" s="36">
        <v>82415.002999999997</v>
      </c>
      <c r="G103" s="36">
        <v>212.286</v>
      </c>
      <c r="H103" s="31">
        <v>200.01499999999999</v>
      </c>
      <c r="I103" s="37">
        <f t="shared" si="16"/>
        <v>0.24269246219647653</v>
      </c>
      <c r="J103" s="37"/>
      <c r="K103" s="38">
        <f t="shared" si="17"/>
        <v>94.219590552368032</v>
      </c>
      <c r="L103" s="31">
        <f t="shared" si="18"/>
        <v>-12.271000000000015</v>
      </c>
      <c r="M103" s="31">
        <v>19002.001</v>
      </c>
      <c r="N103" s="38">
        <f t="shared" si="55"/>
        <v>1.0525996709504435</v>
      </c>
      <c r="O103" s="81">
        <f t="shared" si="51"/>
        <v>-18801.986000000001</v>
      </c>
    </row>
    <row r="104" spans="1:15" ht="18.75" customHeight="1" x14ac:dyDescent="0.2">
      <c r="A104" s="106"/>
      <c r="B104" s="106" t="s">
        <v>264</v>
      </c>
      <c r="C104" s="106"/>
      <c r="D104" s="41" t="s">
        <v>266</v>
      </c>
      <c r="E104" s="36">
        <f>E106</f>
        <v>208623.712</v>
      </c>
      <c r="F104" s="36">
        <f>F106</f>
        <v>209011.06099999999</v>
      </c>
      <c r="G104" s="36">
        <f t="shared" ref="G104" si="82">G106</f>
        <v>487.44900000000001</v>
      </c>
      <c r="H104" s="36">
        <f t="shared" ref="H104" si="83">H106</f>
        <v>455.84899999999999</v>
      </c>
      <c r="I104" s="37">
        <f t="shared" si="16"/>
        <v>0.21809802687906549</v>
      </c>
      <c r="J104" s="37"/>
      <c r="K104" s="38">
        <f t="shared" si="17"/>
        <v>93.517270524711293</v>
      </c>
      <c r="L104" s="31">
        <f t="shared" si="18"/>
        <v>-31.600000000000023</v>
      </c>
      <c r="M104" s="36">
        <f>M106</f>
        <v>74786.849000000002</v>
      </c>
      <c r="N104" s="38">
        <f t="shared" si="55"/>
        <v>0.60953096178714516</v>
      </c>
      <c r="O104" s="81">
        <f t="shared" si="51"/>
        <v>-74331</v>
      </c>
    </row>
    <row r="105" spans="1:15" ht="18" customHeight="1" x14ac:dyDescent="0.2">
      <c r="A105" s="106"/>
      <c r="B105" s="106"/>
      <c r="C105" s="106"/>
      <c r="D105" s="40" t="s">
        <v>47</v>
      </c>
      <c r="E105" s="36"/>
      <c r="F105" s="36"/>
      <c r="G105" s="31"/>
      <c r="H105" s="31"/>
      <c r="I105" s="37">
        <f t="shared" si="16"/>
        <v>0</v>
      </c>
      <c r="J105" s="37"/>
      <c r="K105" s="38">
        <f t="shared" si="17"/>
        <v>0</v>
      </c>
      <c r="L105" s="31">
        <f t="shared" si="18"/>
        <v>0</v>
      </c>
      <c r="M105" s="36"/>
      <c r="N105" s="38"/>
      <c r="O105" s="81">
        <f t="shared" si="51"/>
        <v>0</v>
      </c>
    </row>
    <row r="106" spans="1:15" ht="19.5" customHeight="1" x14ac:dyDescent="0.2">
      <c r="A106" s="106" t="s">
        <v>27</v>
      </c>
      <c r="B106" s="22" t="s">
        <v>265</v>
      </c>
      <c r="C106" s="106"/>
      <c r="D106" s="40" t="s">
        <v>28</v>
      </c>
      <c r="E106" s="31">
        <v>208623.712</v>
      </c>
      <c r="F106" s="31">
        <v>209011.06099999999</v>
      </c>
      <c r="G106" s="31">
        <v>487.44900000000001</v>
      </c>
      <c r="H106" s="31">
        <v>455.84899999999999</v>
      </c>
      <c r="I106" s="37">
        <f t="shared" si="16"/>
        <v>0.21809802687906549</v>
      </c>
      <c r="J106" s="37"/>
      <c r="K106" s="38">
        <f t="shared" si="17"/>
        <v>93.517270524711293</v>
      </c>
      <c r="L106" s="31">
        <f t="shared" si="18"/>
        <v>-31.600000000000023</v>
      </c>
      <c r="M106" s="31">
        <v>74786.849000000002</v>
      </c>
      <c r="N106" s="38">
        <f t="shared" si="55"/>
        <v>0.60953096178714516</v>
      </c>
      <c r="O106" s="81">
        <f t="shared" si="51"/>
        <v>-74331</v>
      </c>
    </row>
    <row r="107" spans="1:15" ht="18" customHeight="1" x14ac:dyDescent="0.2">
      <c r="A107" s="106"/>
      <c r="B107" s="106" t="s">
        <v>370</v>
      </c>
      <c r="C107" s="106"/>
      <c r="D107" s="41" t="s">
        <v>371</v>
      </c>
      <c r="E107" s="31">
        <v>12247.745000000001</v>
      </c>
      <c r="F107" s="31">
        <v>12247.745000000001</v>
      </c>
      <c r="G107" s="31">
        <v>2342.4490000000001</v>
      </c>
      <c r="H107" s="31">
        <v>2342.4479999999999</v>
      </c>
      <c r="I107" s="37">
        <f t="shared" ref="I107" si="84">IF(F107&gt;0,H107/F107*100,0)</f>
        <v>19.125545151372762</v>
      </c>
      <c r="J107" s="37"/>
      <c r="K107" s="38">
        <f t="shared" ref="K107" si="85">IF(G107&gt;0,H107/G107*100,0)</f>
        <v>99.999957309636187</v>
      </c>
      <c r="L107" s="31">
        <f t="shared" ref="L107" si="86">H107-G107</f>
        <v>-1.0000000002037268E-3</v>
      </c>
      <c r="M107" s="31">
        <v>2880.5749999999998</v>
      </c>
      <c r="N107" s="38">
        <f t="shared" si="55"/>
        <v>81.318764482785554</v>
      </c>
      <c r="O107" s="81">
        <f t="shared" si="51"/>
        <v>-538.12699999999995</v>
      </c>
    </row>
    <row r="108" spans="1:15" ht="19.5" hidden="1" customHeight="1" x14ac:dyDescent="0.2">
      <c r="A108" s="106"/>
      <c r="B108" s="106" t="s">
        <v>341</v>
      </c>
      <c r="C108" s="106"/>
      <c r="D108" s="41" t="s">
        <v>342</v>
      </c>
      <c r="E108" s="31"/>
      <c r="F108" s="31"/>
      <c r="G108" s="31"/>
      <c r="H108" s="31"/>
      <c r="I108" s="37">
        <f t="shared" ref="I108" si="87">IF(F108&gt;0,H108/F108*100,0)</f>
        <v>0</v>
      </c>
      <c r="J108" s="37"/>
      <c r="K108" s="38">
        <f t="shared" ref="K108" si="88">IF(G108&gt;0,H108/G108*100,0)</f>
        <v>0</v>
      </c>
      <c r="L108" s="31">
        <f t="shared" ref="L108" si="89">H108-G108</f>
        <v>0</v>
      </c>
      <c r="M108" s="31"/>
      <c r="N108" s="91" t="e">
        <f t="shared" si="55"/>
        <v>#DIV/0!</v>
      </c>
      <c r="O108" s="81">
        <f t="shared" si="51"/>
        <v>0</v>
      </c>
    </row>
    <row r="109" spans="1:15" ht="17.25" hidden="1" customHeight="1" x14ac:dyDescent="0.2">
      <c r="A109" s="106"/>
      <c r="B109" s="106" t="s">
        <v>353</v>
      </c>
      <c r="C109" s="106"/>
      <c r="D109" s="41" t="s">
        <v>352</v>
      </c>
      <c r="E109" s="31"/>
      <c r="F109" s="31">
        <f t="shared" ref="F109:H109" si="90">F111</f>
        <v>0</v>
      </c>
      <c r="G109" s="31">
        <f t="shared" si="90"/>
        <v>0</v>
      </c>
      <c r="H109" s="31">
        <f t="shared" si="90"/>
        <v>0</v>
      </c>
      <c r="I109" s="37">
        <f t="shared" ref="I109:I111" si="91">IF(F109&gt;0,H109/F109*100,0)</f>
        <v>0</v>
      </c>
      <c r="J109" s="37"/>
      <c r="K109" s="38">
        <f t="shared" ref="K109:K111" si="92">IF(G109&gt;0,H109/G109*100,0)</f>
        <v>0</v>
      </c>
      <c r="L109" s="31">
        <f t="shared" ref="L109:L111" si="93">H109-G109</f>
        <v>0</v>
      </c>
      <c r="M109" s="31">
        <f>M111</f>
        <v>0</v>
      </c>
      <c r="N109" s="64" t="e">
        <f t="shared" si="55"/>
        <v>#DIV/0!</v>
      </c>
      <c r="O109" s="81">
        <f t="shared" si="51"/>
        <v>0</v>
      </c>
    </row>
    <row r="110" spans="1:15" ht="16.5" hidden="1" customHeight="1" x14ac:dyDescent="0.2">
      <c r="A110" s="106"/>
      <c r="B110" s="106"/>
      <c r="C110" s="106"/>
      <c r="D110" s="7" t="s">
        <v>48</v>
      </c>
      <c r="E110" s="31"/>
      <c r="F110" s="31"/>
      <c r="G110" s="31"/>
      <c r="H110" s="31"/>
      <c r="I110" s="37">
        <f t="shared" si="91"/>
        <v>0</v>
      </c>
      <c r="J110" s="37"/>
      <c r="K110" s="38">
        <f t="shared" si="92"/>
        <v>0</v>
      </c>
      <c r="L110" s="31">
        <f t="shared" si="93"/>
        <v>0</v>
      </c>
      <c r="M110" s="31"/>
      <c r="N110" s="64" t="e">
        <f t="shared" si="55"/>
        <v>#DIV/0!</v>
      </c>
      <c r="O110" s="81">
        <f t="shared" si="51"/>
        <v>0</v>
      </c>
    </row>
    <row r="111" spans="1:15" ht="24.75" hidden="1" customHeight="1" x14ac:dyDescent="0.2">
      <c r="A111" s="106"/>
      <c r="B111" s="106" t="s">
        <v>355</v>
      </c>
      <c r="C111" s="106"/>
      <c r="D111" s="41" t="s">
        <v>354</v>
      </c>
      <c r="E111" s="31"/>
      <c r="F111" s="31"/>
      <c r="G111" s="31"/>
      <c r="H111" s="31"/>
      <c r="I111" s="37">
        <f t="shared" si="91"/>
        <v>0</v>
      </c>
      <c r="J111" s="37"/>
      <c r="K111" s="38">
        <f t="shared" si="92"/>
        <v>0</v>
      </c>
      <c r="L111" s="31">
        <f t="shared" si="93"/>
        <v>0</v>
      </c>
      <c r="M111" s="31"/>
      <c r="N111" s="64" t="e">
        <f t="shared" si="55"/>
        <v>#DIV/0!</v>
      </c>
      <c r="O111" s="81">
        <f t="shared" si="51"/>
        <v>0</v>
      </c>
    </row>
    <row r="112" spans="1:15" ht="18.75" customHeight="1" x14ac:dyDescent="0.2">
      <c r="A112" s="106"/>
      <c r="B112" s="106" t="s">
        <v>399</v>
      </c>
      <c r="C112" s="106"/>
      <c r="D112" s="41" t="s">
        <v>400</v>
      </c>
      <c r="E112" s="31"/>
      <c r="F112" s="31">
        <v>185</v>
      </c>
      <c r="G112" s="31">
        <v>185</v>
      </c>
      <c r="H112" s="31">
        <v>185</v>
      </c>
      <c r="I112" s="37">
        <f t="shared" ref="I112" si="94">IF(F112&gt;0,H112/F112*100,0)</f>
        <v>100</v>
      </c>
      <c r="J112" s="37"/>
      <c r="K112" s="38">
        <f t="shared" ref="K112" si="95">IF(G112&gt;0,H112/G112*100,0)</f>
        <v>100</v>
      </c>
      <c r="L112" s="31"/>
      <c r="M112" s="31"/>
      <c r="N112" s="64" t="e">
        <f t="shared" si="55"/>
        <v>#DIV/0!</v>
      </c>
      <c r="O112" s="81">
        <f t="shared" ref="O112" si="96">H112-M112</f>
        <v>185</v>
      </c>
    </row>
    <row r="113" spans="1:15" ht="19.5" customHeight="1" x14ac:dyDescent="0.2">
      <c r="A113" s="12" t="s">
        <v>37</v>
      </c>
      <c r="B113" s="12" t="s">
        <v>188</v>
      </c>
      <c r="C113" s="12"/>
      <c r="D113" s="33" t="s">
        <v>267</v>
      </c>
      <c r="E113" s="32">
        <v>7188.6909999999998</v>
      </c>
      <c r="F113" s="32">
        <v>7188.6909999999998</v>
      </c>
      <c r="G113" s="32">
        <v>1471.9880000000001</v>
      </c>
      <c r="H113" s="32">
        <v>1471.9829999999999</v>
      </c>
      <c r="I113" s="34">
        <f t="shared" si="16"/>
        <v>20.476370454648837</v>
      </c>
      <c r="J113" s="34">
        <f t="shared" si="58"/>
        <v>99.99966032331784</v>
      </c>
      <c r="K113" s="35">
        <f t="shared" si="17"/>
        <v>99.99966032331784</v>
      </c>
      <c r="L113" s="32">
        <f t="shared" si="18"/>
        <v>-5.0000000001091394E-3</v>
      </c>
      <c r="M113" s="32">
        <v>1038.973</v>
      </c>
      <c r="N113" s="35">
        <f t="shared" si="55"/>
        <v>141.67673269661483</v>
      </c>
      <c r="O113" s="80">
        <f t="shared" si="51"/>
        <v>433.01</v>
      </c>
    </row>
    <row r="114" spans="1:15" ht="15" hidden="1" customHeight="1" x14ac:dyDescent="0.2">
      <c r="A114" s="12" t="s">
        <v>75</v>
      </c>
      <c r="B114" s="12" t="s">
        <v>179</v>
      </c>
      <c r="C114" s="12"/>
      <c r="D114" s="33" t="s">
        <v>76</v>
      </c>
      <c r="E114" s="30"/>
      <c r="F114" s="30"/>
      <c r="G114" s="30"/>
      <c r="H114" s="32"/>
      <c r="I114" s="34">
        <f t="shared" si="16"/>
        <v>0</v>
      </c>
      <c r="J114" s="34" t="e">
        <f t="shared" si="58"/>
        <v>#DIV/0!</v>
      </c>
      <c r="K114" s="35">
        <f t="shared" si="17"/>
        <v>0</v>
      </c>
      <c r="L114" s="32">
        <f t="shared" si="18"/>
        <v>0</v>
      </c>
      <c r="M114" s="36"/>
      <c r="N114" s="35" t="e">
        <f t="shared" si="55"/>
        <v>#DIV/0!</v>
      </c>
      <c r="O114" s="80">
        <f t="shared" si="51"/>
        <v>0</v>
      </c>
    </row>
    <row r="115" spans="1:15" ht="19.5" customHeight="1" x14ac:dyDescent="0.2">
      <c r="A115" s="12" t="s">
        <v>78</v>
      </c>
      <c r="B115" s="12" t="s">
        <v>268</v>
      </c>
      <c r="C115" s="12"/>
      <c r="D115" s="33" t="s">
        <v>269</v>
      </c>
      <c r="E115" s="32">
        <f>E118+E119+E124+E123</f>
        <v>48659.612999999998</v>
      </c>
      <c r="F115" s="32">
        <f>F118+F119+F124+F123+F122</f>
        <v>49247.534999999996</v>
      </c>
      <c r="G115" s="32">
        <f>G118+G119+G124+G123+G122</f>
        <v>9333.987000000001</v>
      </c>
      <c r="H115" s="32">
        <f t="shared" ref="H115" si="97">H118+H119+H124+H123+H122</f>
        <v>8635.9580000000024</v>
      </c>
      <c r="I115" s="34">
        <f t="shared" si="16"/>
        <v>17.535817782555011</v>
      </c>
      <c r="J115" s="34">
        <f t="shared" si="58"/>
        <v>92.521641609314457</v>
      </c>
      <c r="K115" s="35">
        <f t="shared" si="17"/>
        <v>92.521641609314457</v>
      </c>
      <c r="L115" s="32">
        <f t="shared" si="18"/>
        <v>-698.02899999999863</v>
      </c>
      <c r="M115" s="30">
        <f t="shared" ref="M115" si="98">M118+M119+M124+M123</f>
        <v>8955.0079999999998</v>
      </c>
      <c r="N115" s="35">
        <f t="shared" si="55"/>
        <v>96.437189112505578</v>
      </c>
      <c r="O115" s="80">
        <f t="shared" si="51"/>
        <v>-319.04999999999745</v>
      </c>
    </row>
    <row r="116" spans="1:15" ht="15" hidden="1" customHeight="1" x14ac:dyDescent="0.2">
      <c r="A116" s="12" t="s">
        <v>77</v>
      </c>
      <c r="B116" s="12"/>
      <c r="C116" s="12"/>
      <c r="D116" s="33" t="s">
        <v>82</v>
      </c>
      <c r="E116" s="30"/>
      <c r="F116" s="30"/>
      <c r="G116" s="30"/>
      <c r="H116" s="32"/>
      <c r="I116" s="34">
        <f t="shared" si="16"/>
        <v>0</v>
      </c>
      <c r="J116" s="34" t="e">
        <f t="shared" si="58"/>
        <v>#DIV/0!</v>
      </c>
      <c r="K116" s="35">
        <f t="shared" si="17"/>
        <v>0</v>
      </c>
      <c r="L116" s="32">
        <f t="shared" si="18"/>
        <v>0</v>
      </c>
      <c r="M116" s="36"/>
      <c r="N116" s="38" t="e">
        <f t="shared" si="55"/>
        <v>#DIV/0!</v>
      </c>
      <c r="O116" s="81">
        <f t="shared" si="51"/>
        <v>0</v>
      </c>
    </row>
    <row r="117" spans="1:15" ht="18.75" customHeight="1" x14ac:dyDescent="0.2">
      <c r="A117" s="12"/>
      <c r="B117" s="12"/>
      <c r="C117" s="12"/>
      <c r="D117" s="7" t="s">
        <v>48</v>
      </c>
      <c r="E117" s="30"/>
      <c r="F117" s="30"/>
      <c r="G117" s="30"/>
      <c r="H117" s="32"/>
      <c r="I117" s="34">
        <f t="shared" si="16"/>
        <v>0</v>
      </c>
      <c r="J117" s="34"/>
      <c r="K117" s="35"/>
      <c r="L117" s="32">
        <f t="shared" si="18"/>
        <v>0</v>
      </c>
      <c r="M117" s="36"/>
      <c r="N117" s="38"/>
      <c r="O117" s="81">
        <f t="shared" si="51"/>
        <v>0</v>
      </c>
    </row>
    <row r="118" spans="1:15" ht="20.100000000000001" customHeight="1" x14ac:dyDescent="0.2">
      <c r="A118" s="12"/>
      <c r="B118" s="106" t="s">
        <v>270</v>
      </c>
      <c r="C118" s="106"/>
      <c r="D118" s="41" t="s">
        <v>271</v>
      </c>
      <c r="E118" s="36">
        <v>5584.482</v>
      </c>
      <c r="F118" s="36">
        <v>5584.482</v>
      </c>
      <c r="G118" s="36"/>
      <c r="H118" s="31"/>
      <c r="I118" s="37">
        <f t="shared" si="16"/>
        <v>0</v>
      </c>
      <c r="J118" s="37"/>
      <c r="K118" s="38">
        <f t="shared" si="17"/>
        <v>0</v>
      </c>
      <c r="L118" s="31">
        <f t="shared" si="18"/>
        <v>0</v>
      </c>
      <c r="M118" s="31"/>
      <c r="N118" s="64" t="e">
        <f t="shared" si="55"/>
        <v>#DIV/0!</v>
      </c>
      <c r="O118" s="81">
        <f t="shared" si="51"/>
        <v>0</v>
      </c>
    </row>
    <row r="119" spans="1:15" ht="22.5" customHeight="1" x14ac:dyDescent="0.2">
      <c r="A119" s="12"/>
      <c r="B119" s="106" t="s">
        <v>274</v>
      </c>
      <c r="C119" s="106"/>
      <c r="D119" s="41" t="s">
        <v>272</v>
      </c>
      <c r="E119" s="36">
        <f>E121</f>
        <v>5370.6130000000003</v>
      </c>
      <c r="F119" s="36">
        <f>F121</f>
        <v>5370.6130000000003</v>
      </c>
      <c r="G119" s="36">
        <f t="shared" ref="G119" si="99">G121</f>
        <v>421.41500000000002</v>
      </c>
      <c r="H119" s="36">
        <f t="shared" ref="H119" si="100">H121</f>
        <v>421.41300000000001</v>
      </c>
      <c r="I119" s="37">
        <f t="shared" si="16"/>
        <v>7.8466461835920782</v>
      </c>
      <c r="J119" s="37"/>
      <c r="K119" s="38">
        <f t="shared" si="17"/>
        <v>99.999525408445351</v>
      </c>
      <c r="L119" s="31">
        <f t="shared" si="18"/>
        <v>-2.0000000000095497E-3</v>
      </c>
      <c r="M119" s="36">
        <f>M121</f>
        <v>100.80200000000001</v>
      </c>
      <c r="N119" s="101" t="s">
        <v>426</v>
      </c>
      <c r="O119" s="81">
        <f t="shared" si="51"/>
        <v>320.61099999999999</v>
      </c>
    </row>
    <row r="120" spans="1:15" ht="18" customHeight="1" x14ac:dyDescent="0.2">
      <c r="A120" s="12"/>
      <c r="B120" s="106"/>
      <c r="C120" s="106"/>
      <c r="D120" s="40" t="s">
        <v>47</v>
      </c>
      <c r="E120" s="36"/>
      <c r="F120" s="36"/>
      <c r="G120" s="36"/>
      <c r="H120" s="31"/>
      <c r="I120" s="37">
        <f t="shared" si="16"/>
        <v>0</v>
      </c>
      <c r="J120" s="37"/>
      <c r="K120" s="38">
        <f t="shared" si="17"/>
        <v>0</v>
      </c>
      <c r="L120" s="31">
        <f t="shared" si="18"/>
        <v>0</v>
      </c>
      <c r="M120" s="36"/>
      <c r="N120" s="38"/>
      <c r="O120" s="81">
        <f t="shared" si="51"/>
        <v>0</v>
      </c>
    </row>
    <row r="121" spans="1:15" ht="21" customHeight="1" x14ac:dyDescent="0.2">
      <c r="A121" s="12"/>
      <c r="B121" s="106" t="s">
        <v>275</v>
      </c>
      <c r="C121" s="106"/>
      <c r="D121" s="40" t="s">
        <v>273</v>
      </c>
      <c r="E121" s="36">
        <v>5370.6130000000003</v>
      </c>
      <c r="F121" s="36">
        <v>5370.6130000000003</v>
      </c>
      <c r="G121" s="36">
        <v>421.41500000000002</v>
      </c>
      <c r="H121" s="36">
        <v>421.41300000000001</v>
      </c>
      <c r="I121" s="37">
        <f t="shared" si="16"/>
        <v>7.8466461835920782</v>
      </c>
      <c r="J121" s="37"/>
      <c r="K121" s="38">
        <f t="shared" si="17"/>
        <v>99.999525408445351</v>
      </c>
      <c r="L121" s="31">
        <f t="shared" si="18"/>
        <v>-2.0000000000095497E-3</v>
      </c>
      <c r="M121" s="31">
        <v>100.80200000000001</v>
      </c>
      <c r="N121" s="101" t="s">
        <v>426</v>
      </c>
      <c r="O121" s="81">
        <f t="shared" si="51"/>
        <v>320.61099999999999</v>
      </c>
    </row>
    <row r="122" spans="1:15" ht="21" customHeight="1" x14ac:dyDescent="0.2">
      <c r="A122" s="12"/>
      <c r="B122" s="106" t="s">
        <v>424</v>
      </c>
      <c r="C122" s="106"/>
      <c r="D122" s="41" t="s">
        <v>425</v>
      </c>
      <c r="E122" s="36"/>
      <c r="F122" s="36">
        <v>126.503</v>
      </c>
      <c r="G122" s="36">
        <v>126.503</v>
      </c>
      <c r="H122" s="36">
        <v>126.503</v>
      </c>
      <c r="I122" s="37">
        <f t="shared" ref="I122" si="101">IF(F122&gt;0,H122/F122*100,0)</f>
        <v>100</v>
      </c>
      <c r="J122" s="37"/>
      <c r="K122" s="38">
        <f t="shared" ref="K122" si="102">IF(G122&gt;0,H122/G122*100,0)</f>
        <v>100</v>
      </c>
      <c r="L122" s="31">
        <f t="shared" ref="L122" si="103">H122-G122</f>
        <v>0</v>
      </c>
      <c r="M122" s="31"/>
      <c r="N122" s="64"/>
      <c r="O122" s="81">
        <f t="shared" ref="O122" si="104">H122-M122</f>
        <v>126.503</v>
      </c>
    </row>
    <row r="123" spans="1:15" ht="19.5" customHeight="1" x14ac:dyDescent="0.2">
      <c r="A123" s="12"/>
      <c r="B123" s="106" t="s">
        <v>276</v>
      </c>
      <c r="C123" s="106"/>
      <c r="D123" s="41" t="s">
        <v>277</v>
      </c>
      <c r="E123" s="36">
        <v>700.7</v>
      </c>
      <c r="F123" s="36">
        <v>1196.252</v>
      </c>
      <c r="G123" s="36">
        <v>792.40200000000004</v>
      </c>
      <c r="H123" s="31">
        <v>101.45</v>
      </c>
      <c r="I123" s="37">
        <f t="shared" si="16"/>
        <v>8.4806545777979903</v>
      </c>
      <c r="J123" s="37"/>
      <c r="K123" s="38">
        <f t="shared" si="17"/>
        <v>12.802845020582987</v>
      </c>
      <c r="L123" s="31">
        <f>H123-G123</f>
        <v>-690.952</v>
      </c>
      <c r="M123" s="31"/>
      <c r="N123" s="64" t="e">
        <f t="shared" si="55"/>
        <v>#DIV/0!</v>
      </c>
      <c r="O123" s="81">
        <f t="shared" si="51"/>
        <v>101.45</v>
      </c>
    </row>
    <row r="124" spans="1:15" ht="19.5" customHeight="1" x14ac:dyDescent="0.2">
      <c r="A124" s="12"/>
      <c r="B124" s="106" t="s">
        <v>279</v>
      </c>
      <c r="C124" s="106"/>
      <c r="D124" s="41" t="s">
        <v>278</v>
      </c>
      <c r="E124" s="36">
        <f>E126+E127</f>
        <v>37003.817999999999</v>
      </c>
      <c r="F124" s="36">
        <f>F126+F127</f>
        <v>36969.684999999998</v>
      </c>
      <c r="G124" s="36">
        <f t="shared" ref="G124" si="105">G126+G127</f>
        <v>7993.6669999999995</v>
      </c>
      <c r="H124" s="36">
        <f t="shared" ref="H124" si="106">H126+H127</f>
        <v>7986.5920000000006</v>
      </c>
      <c r="I124" s="37">
        <f t="shared" si="16"/>
        <v>21.603083715752515</v>
      </c>
      <c r="J124" s="37"/>
      <c r="K124" s="38">
        <f t="shared" si="17"/>
        <v>99.911492435199023</v>
      </c>
      <c r="L124" s="31">
        <f t="shared" si="18"/>
        <v>-7.0749999999989086</v>
      </c>
      <c r="M124" s="36">
        <f>M126+M127</f>
        <v>8854.2060000000001</v>
      </c>
      <c r="N124" s="38">
        <f t="shared" si="55"/>
        <v>90.201108941897218</v>
      </c>
      <c r="O124" s="81">
        <f t="shared" si="51"/>
        <v>-867.61399999999958</v>
      </c>
    </row>
    <row r="125" spans="1:15" ht="18.75" customHeight="1" x14ac:dyDescent="0.2">
      <c r="A125" s="12"/>
      <c r="B125" s="106"/>
      <c r="C125" s="106"/>
      <c r="D125" s="40" t="s">
        <v>47</v>
      </c>
      <c r="E125" s="36"/>
      <c r="F125" s="36"/>
      <c r="G125" s="36"/>
      <c r="H125" s="31"/>
      <c r="I125" s="37">
        <f t="shared" si="16"/>
        <v>0</v>
      </c>
      <c r="J125" s="37"/>
      <c r="K125" s="38">
        <f t="shared" si="17"/>
        <v>0</v>
      </c>
      <c r="L125" s="31">
        <f t="shared" si="18"/>
        <v>0</v>
      </c>
      <c r="M125" s="36"/>
      <c r="N125" s="38"/>
      <c r="O125" s="81">
        <f t="shared" si="51"/>
        <v>0</v>
      </c>
    </row>
    <row r="126" spans="1:15" ht="24" customHeight="1" x14ac:dyDescent="0.2">
      <c r="A126" s="12"/>
      <c r="B126" s="22" t="s">
        <v>281</v>
      </c>
      <c r="C126" s="106"/>
      <c r="D126" s="40" t="s">
        <v>280</v>
      </c>
      <c r="E126" s="36">
        <v>6713.5550000000003</v>
      </c>
      <c r="F126" s="36">
        <v>6713.5550000000003</v>
      </c>
      <c r="G126" s="36">
        <v>2056.8319999999999</v>
      </c>
      <c r="H126" s="31">
        <v>2056.8310000000001</v>
      </c>
      <c r="I126" s="37">
        <f t="shared" si="16"/>
        <v>30.6369874083105</v>
      </c>
      <c r="J126" s="37"/>
      <c r="K126" s="38">
        <f t="shared" si="17"/>
        <v>99.999951381542104</v>
      </c>
      <c r="L126" s="31">
        <f t="shared" si="18"/>
        <v>-9.9999999974897946E-4</v>
      </c>
      <c r="M126" s="31">
        <v>2245.6219999999998</v>
      </c>
      <c r="N126" s="38">
        <f t="shared" si="55"/>
        <v>91.592930600074283</v>
      </c>
      <c r="O126" s="81">
        <f t="shared" si="51"/>
        <v>-188.79099999999971</v>
      </c>
    </row>
    <row r="127" spans="1:15" ht="19.5" customHeight="1" x14ac:dyDescent="0.2">
      <c r="A127" s="12"/>
      <c r="B127" s="22" t="s">
        <v>282</v>
      </c>
      <c r="C127" s="106"/>
      <c r="D127" s="40" t="s">
        <v>190</v>
      </c>
      <c r="E127" s="36">
        <v>30290.262999999999</v>
      </c>
      <c r="F127" s="36">
        <v>30256.13</v>
      </c>
      <c r="G127" s="36">
        <v>5936.835</v>
      </c>
      <c r="H127" s="31">
        <v>5929.7610000000004</v>
      </c>
      <c r="I127" s="37">
        <f t="shared" si="16"/>
        <v>19.598544162786187</v>
      </c>
      <c r="J127" s="37"/>
      <c r="K127" s="38">
        <f t="shared" si="17"/>
        <v>99.880845602075865</v>
      </c>
      <c r="L127" s="31">
        <f t="shared" si="18"/>
        <v>-7.0739999999996144</v>
      </c>
      <c r="M127" s="31">
        <v>6608.5839999999998</v>
      </c>
      <c r="N127" s="38">
        <f t="shared" si="55"/>
        <v>89.728162644221527</v>
      </c>
      <c r="O127" s="81">
        <f t="shared" si="51"/>
        <v>-678.82299999999941</v>
      </c>
    </row>
    <row r="128" spans="1:15" ht="25.5" customHeight="1" x14ac:dyDescent="0.2">
      <c r="A128" s="12" t="s">
        <v>66</v>
      </c>
      <c r="B128" s="12" t="s">
        <v>283</v>
      </c>
      <c r="C128" s="12"/>
      <c r="D128" s="33" t="s">
        <v>284</v>
      </c>
      <c r="E128" s="32">
        <v>121751.208</v>
      </c>
      <c r="F128" s="32">
        <v>121751.208</v>
      </c>
      <c r="G128" s="32">
        <v>1154.479</v>
      </c>
      <c r="H128" s="32">
        <v>1113.9010000000001</v>
      </c>
      <c r="I128" s="34">
        <f t="shared" si="16"/>
        <v>0.9148993412862072</v>
      </c>
      <c r="J128" s="34">
        <f t="shared" si="58"/>
        <v>96.485167768318007</v>
      </c>
      <c r="K128" s="35">
        <f t="shared" si="17"/>
        <v>96.485167768318007</v>
      </c>
      <c r="L128" s="32">
        <f t="shared" si="18"/>
        <v>-40.577999999999975</v>
      </c>
      <c r="M128" s="32">
        <v>18064.386999999999</v>
      </c>
      <c r="N128" s="35">
        <f t="shared" si="55"/>
        <v>6.1662817564747705</v>
      </c>
      <c r="O128" s="80">
        <f t="shared" si="51"/>
        <v>-16950.485999999997</v>
      </c>
    </row>
    <row r="129" spans="1:15" ht="14.25" hidden="1" x14ac:dyDescent="0.2">
      <c r="A129" s="12" t="s">
        <v>4</v>
      </c>
      <c r="B129" s="12"/>
      <c r="C129" s="12"/>
      <c r="D129" s="33" t="s">
        <v>5</v>
      </c>
      <c r="E129" s="32"/>
      <c r="F129" s="32"/>
      <c r="G129" s="32"/>
      <c r="H129" s="32"/>
      <c r="I129" s="34">
        <f t="shared" si="16"/>
        <v>0</v>
      </c>
      <c r="J129" s="34" t="e">
        <f t="shared" si="58"/>
        <v>#DIV/0!</v>
      </c>
      <c r="K129" s="35">
        <f t="shared" si="17"/>
        <v>0</v>
      </c>
      <c r="L129" s="32">
        <f t="shared" si="18"/>
        <v>0</v>
      </c>
      <c r="M129" s="30"/>
      <c r="N129" s="35" t="e">
        <f t="shared" si="55"/>
        <v>#DIV/0!</v>
      </c>
      <c r="O129" s="80">
        <f t="shared" si="51"/>
        <v>0</v>
      </c>
    </row>
    <row r="130" spans="1:15" ht="19.5" customHeight="1" x14ac:dyDescent="0.2">
      <c r="A130" s="12" t="s">
        <v>42</v>
      </c>
      <c r="B130" s="12" t="s">
        <v>285</v>
      </c>
      <c r="C130" s="12"/>
      <c r="D130" s="33" t="s">
        <v>286</v>
      </c>
      <c r="E130" s="32">
        <f>E132</f>
        <v>74103.555999999997</v>
      </c>
      <c r="F130" s="32">
        <f>F132+F133</f>
        <v>77326.944999999992</v>
      </c>
      <c r="G130" s="32">
        <f t="shared" ref="G130:H130" si="107">G132+G133</f>
        <v>14453.875</v>
      </c>
      <c r="H130" s="32">
        <f t="shared" si="107"/>
        <v>14453.875</v>
      </c>
      <c r="I130" s="34">
        <f t="shared" si="16"/>
        <v>18.691899699386809</v>
      </c>
      <c r="J130" s="34">
        <f t="shared" si="58"/>
        <v>100</v>
      </c>
      <c r="K130" s="35">
        <f t="shared" si="17"/>
        <v>100</v>
      </c>
      <c r="L130" s="32">
        <f t="shared" si="18"/>
        <v>0</v>
      </c>
      <c r="M130" s="30">
        <f>M132</f>
        <v>12032.029</v>
      </c>
      <c r="N130" s="35">
        <f>H130/M130*100</f>
        <v>120.1283258210232</v>
      </c>
      <c r="O130" s="80">
        <f t="shared" si="51"/>
        <v>2421.8459999999995</v>
      </c>
    </row>
    <row r="131" spans="1:15" ht="19.5" customHeight="1" x14ac:dyDescent="0.2">
      <c r="A131" s="106"/>
      <c r="B131" s="106"/>
      <c r="C131" s="106"/>
      <c r="D131" s="7" t="s">
        <v>48</v>
      </c>
      <c r="E131" s="36"/>
      <c r="F131" s="36"/>
      <c r="G131" s="31"/>
      <c r="H131" s="31"/>
      <c r="I131" s="37">
        <f t="shared" si="16"/>
        <v>0</v>
      </c>
      <c r="J131" s="37"/>
      <c r="K131" s="38">
        <f t="shared" si="17"/>
        <v>0</v>
      </c>
      <c r="L131" s="31">
        <f>H131-G131</f>
        <v>0</v>
      </c>
      <c r="M131" s="36"/>
      <c r="N131" s="38"/>
      <c r="O131" s="81">
        <f t="shared" si="51"/>
        <v>0</v>
      </c>
    </row>
    <row r="132" spans="1:15" ht="19.5" customHeight="1" x14ac:dyDescent="0.2">
      <c r="A132" s="106" t="s">
        <v>43</v>
      </c>
      <c r="B132" s="106" t="s">
        <v>287</v>
      </c>
      <c r="C132" s="106"/>
      <c r="D132" s="98" t="s">
        <v>288</v>
      </c>
      <c r="E132" s="31">
        <v>74103.555999999997</v>
      </c>
      <c r="F132" s="31">
        <v>74103.555999999997</v>
      </c>
      <c r="G132" s="31">
        <v>14453.875</v>
      </c>
      <c r="H132" s="31">
        <v>14453.875</v>
      </c>
      <c r="I132" s="37">
        <f t="shared" si="16"/>
        <v>19.504968155644246</v>
      </c>
      <c r="J132" s="37"/>
      <c r="K132" s="38">
        <f t="shared" si="17"/>
        <v>100</v>
      </c>
      <c r="L132" s="31">
        <f t="shared" si="18"/>
        <v>0</v>
      </c>
      <c r="M132" s="31">
        <v>12032.029</v>
      </c>
      <c r="N132" s="38">
        <f t="shared" si="55"/>
        <v>120.1283258210232</v>
      </c>
      <c r="O132" s="81">
        <f t="shared" si="51"/>
        <v>2421.8459999999995</v>
      </c>
    </row>
    <row r="133" spans="1:15" ht="18.75" customHeight="1" x14ac:dyDescent="0.2">
      <c r="A133" s="106"/>
      <c r="B133" s="106" t="s">
        <v>402</v>
      </c>
      <c r="C133" s="106"/>
      <c r="D133" s="98" t="s">
        <v>403</v>
      </c>
      <c r="E133" s="31"/>
      <c r="F133" s="31">
        <v>3223.3890000000001</v>
      </c>
      <c r="G133" s="31"/>
      <c r="H133" s="31"/>
      <c r="I133" s="37">
        <f t="shared" ref="I133" si="108">IF(F133&gt;0,H133/F133*100,0)</f>
        <v>0</v>
      </c>
      <c r="J133" s="37"/>
      <c r="K133" s="38">
        <f t="shared" ref="K133" si="109">IF(G133&gt;0,H133/G133*100,0)</f>
        <v>0</v>
      </c>
      <c r="L133" s="31">
        <f t="shared" ref="L133" si="110">H133-G133</f>
        <v>0</v>
      </c>
      <c r="M133" s="31"/>
      <c r="N133" s="64" t="e">
        <f t="shared" ref="N133" si="111">H133/M133*100</f>
        <v>#DIV/0!</v>
      </c>
      <c r="O133" s="81">
        <f t="shared" ref="O133" si="112">H133-M133</f>
        <v>0</v>
      </c>
    </row>
    <row r="134" spans="1:15" ht="17.25" customHeight="1" x14ac:dyDescent="0.2">
      <c r="A134" s="106"/>
      <c r="B134" s="12" t="s">
        <v>289</v>
      </c>
      <c r="C134" s="12"/>
      <c r="D134" s="33" t="s">
        <v>51</v>
      </c>
      <c r="E134" s="32">
        <f>E136</f>
        <v>30548.571</v>
      </c>
      <c r="F134" s="32">
        <f>F136</f>
        <v>30747.620999999999</v>
      </c>
      <c r="G134" s="32">
        <f t="shared" ref="G134" si="113">G136</f>
        <v>6839.05</v>
      </c>
      <c r="H134" s="32">
        <f t="shared" ref="H134" si="114">H136</f>
        <v>6839.05</v>
      </c>
      <c r="I134" s="34">
        <f t="shared" si="16"/>
        <v>22.242533820746655</v>
      </c>
      <c r="J134" s="34"/>
      <c r="K134" s="35">
        <f t="shared" si="17"/>
        <v>100</v>
      </c>
      <c r="L134" s="32">
        <f t="shared" si="18"/>
        <v>0</v>
      </c>
      <c r="M134" s="30">
        <f t="shared" ref="M134" si="115">M136</f>
        <v>5589.7</v>
      </c>
      <c r="N134" s="35">
        <f t="shared" si="55"/>
        <v>122.35093117698625</v>
      </c>
      <c r="O134" s="80">
        <f t="shared" si="51"/>
        <v>1249.3500000000004</v>
      </c>
    </row>
    <row r="135" spans="1:15" ht="18.75" customHeight="1" x14ac:dyDescent="0.2">
      <c r="A135" s="106"/>
      <c r="B135" s="106"/>
      <c r="C135" s="106"/>
      <c r="D135" s="98" t="s">
        <v>48</v>
      </c>
      <c r="E135" s="31"/>
      <c r="F135" s="31"/>
      <c r="G135" s="31"/>
      <c r="H135" s="31"/>
      <c r="I135" s="37">
        <f t="shared" si="16"/>
        <v>0</v>
      </c>
      <c r="J135" s="37"/>
      <c r="K135" s="38">
        <f t="shared" si="17"/>
        <v>0</v>
      </c>
      <c r="L135" s="31">
        <f t="shared" si="18"/>
        <v>0</v>
      </c>
      <c r="M135" s="36"/>
      <c r="N135" s="38"/>
      <c r="O135" s="81">
        <f t="shared" si="51"/>
        <v>0</v>
      </c>
    </row>
    <row r="136" spans="1:15" ht="18.75" customHeight="1" x14ac:dyDescent="0.2">
      <c r="A136" s="106" t="s">
        <v>2</v>
      </c>
      <c r="B136" s="22" t="s">
        <v>290</v>
      </c>
      <c r="C136" s="22" t="s">
        <v>170</v>
      </c>
      <c r="D136" s="100" t="s">
        <v>291</v>
      </c>
      <c r="E136" s="31">
        <v>30548.571</v>
      </c>
      <c r="F136" s="31">
        <v>30747.620999999999</v>
      </c>
      <c r="G136" s="31">
        <v>6839.05</v>
      </c>
      <c r="H136" s="31">
        <v>6839.05</v>
      </c>
      <c r="I136" s="37">
        <f t="shared" si="16"/>
        <v>22.242533820746655</v>
      </c>
      <c r="J136" s="37"/>
      <c r="K136" s="38">
        <f t="shared" si="17"/>
        <v>100</v>
      </c>
      <c r="L136" s="31">
        <f t="shared" si="18"/>
        <v>0</v>
      </c>
      <c r="M136" s="31">
        <v>5589.7</v>
      </c>
      <c r="N136" s="38">
        <f t="shared" si="55"/>
        <v>122.35093117698625</v>
      </c>
      <c r="O136" s="81">
        <f t="shared" si="51"/>
        <v>1249.3500000000004</v>
      </c>
    </row>
    <row r="137" spans="1:15" ht="19.5" customHeight="1" x14ac:dyDescent="0.2">
      <c r="A137" s="106"/>
      <c r="B137" s="12" t="s">
        <v>182</v>
      </c>
      <c r="C137" s="12"/>
      <c r="D137" s="33" t="s">
        <v>372</v>
      </c>
      <c r="E137" s="32">
        <v>16016.3</v>
      </c>
      <c r="F137" s="32">
        <v>16016.3</v>
      </c>
      <c r="G137" s="32">
        <v>56.017000000000003</v>
      </c>
      <c r="H137" s="32">
        <v>56.015000000000001</v>
      </c>
      <c r="I137" s="103">
        <f t="shared" ref="I137" si="116">IF(F137&gt;0,H137/F137*100,0)</f>
        <v>0.34973745496775166</v>
      </c>
      <c r="J137" s="34"/>
      <c r="K137" s="35">
        <f t="shared" ref="K137" si="117">IF(G137&gt;0,H137/G137*100,0)</f>
        <v>99.996429655283208</v>
      </c>
      <c r="L137" s="32">
        <f t="shared" ref="L137:L143" si="118">H137-G137</f>
        <v>-2.0000000000024443E-3</v>
      </c>
      <c r="M137" s="32">
        <v>2225.8760000000002</v>
      </c>
      <c r="N137" s="76">
        <f t="shared" si="55"/>
        <v>2.5165373093559569</v>
      </c>
      <c r="O137" s="80">
        <f t="shared" si="51"/>
        <v>-2169.8610000000003</v>
      </c>
    </row>
    <row r="138" spans="1:15" ht="18" customHeight="1" x14ac:dyDescent="0.2">
      <c r="A138" s="106"/>
      <c r="B138" s="12" t="s">
        <v>292</v>
      </c>
      <c r="C138" s="22"/>
      <c r="D138" s="33" t="s">
        <v>102</v>
      </c>
      <c r="E138" s="32">
        <f>E140</f>
        <v>161580</v>
      </c>
      <c r="F138" s="32">
        <f>F140+F141</f>
        <v>161580</v>
      </c>
      <c r="G138" s="32">
        <f>G140+G141</f>
        <v>0</v>
      </c>
      <c r="H138" s="32">
        <f>H140+H141</f>
        <v>0</v>
      </c>
      <c r="I138" s="34">
        <f t="shared" ref="I138:I143" si="119">IF(F138&gt;0,H138/F138*100,0)</f>
        <v>0</v>
      </c>
      <c r="J138" s="34"/>
      <c r="K138" s="35">
        <f t="shared" ref="K138:K143" si="120">IF(G138&gt;0,H138/G138*100,0)</f>
        <v>0</v>
      </c>
      <c r="L138" s="32">
        <f t="shared" si="118"/>
        <v>0</v>
      </c>
      <c r="M138" s="36"/>
      <c r="N138" s="65" t="e">
        <f t="shared" ref="N138:N143" si="121">H138/M138*100</f>
        <v>#DIV/0!</v>
      </c>
      <c r="O138" s="80">
        <f t="shared" si="51"/>
        <v>0</v>
      </c>
    </row>
    <row r="139" spans="1:15" ht="19.5" customHeight="1" x14ac:dyDescent="0.2">
      <c r="A139" s="106"/>
      <c r="B139" s="12"/>
      <c r="C139" s="22"/>
      <c r="D139" s="98" t="s">
        <v>48</v>
      </c>
      <c r="E139" s="32"/>
      <c r="F139" s="32"/>
      <c r="G139" s="32"/>
      <c r="H139" s="32"/>
      <c r="I139" s="37">
        <f t="shared" si="119"/>
        <v>0</v>
      </c>
      <c r="J139" s="37"/>
      <c r="K139" s="38">
        <f t="shared" si="120"/>
        <v>0</v>
      </c>
      <c r="L139" s="32">
        <f t="shared" si="118"/>
        <v>0</v>
      </c>
      <c r="M139" s="36"/>
      <c r="N139" s="35"/>
      <c r="O139" s="80">
        <f t="shared" si="51"/>
        <v>0</v>
      </c>
    </row>
    <row r="140" spans="1:15" ht="19.5" customHeight="1" x14ac:dyDescent="0.2">
      <c r="A140" s="106"/>
      <c r="B140" s="106" t="s">
        <v>404</v>
      </c>
      <c r="C140" s="22"/>
      <c r="D140" s="98" t="s">
        <v>409</v>
      </c>
      <c r="E140" s="31">
        <v>161580</v>
      </c>
      <c r="F140" s="31">
        <v>161580</v>
      </c>
      <c r="G140" s="32"/>
      <c r="H140" s="31"/>
      <c r="I140" s="37">
        <f t="shared" si="119"/>
        <v>0</v>
      </c>
      <c r="J140" s="37"/>
      <c r="K140" s="38">
        <f t="shared" si="120"/>
        <v>0</v>
      </c>
      <c r="L140" s="32">
        <f t="shared" si="118"/>
        <v>0</v>
      </c>
      <c r="M140" s="36"/>
      <c r="N140" s="64" t="e">
        <f t="shared" si="121"/>
        <v>#DIV/0!</v>
      </c>
      <c r="O140" s="81">
        <f t="shared" si="51"/>
        <v>0</v>
      </c>
    </row>
    <row r="141" spans="1:15" ht="25.5" hidden="1" x14ac:dyDescent="0.2">
      <c r="A141" s="106"/>
      <c r="B141" s="106" t="s">
        <v>407</v>
      </c>
      <c r="C141" s="22"/>
      <c r="D141" s="98" t="s">
        <v>408</v>
      </c>
      <c r="E141" s="32"/>
      <c r="F141" s="31">
        <f>F143</f>
        <v>0</v>
      </c>
      <c r="G141" s="31">
        <f t="shared" ref="G141:H141" si="122">G143</f>
        <v>0</v>
      </c>
      <c r="H141" s="31">
        <f t="shared" si="122"/>
        <v>0</v>
      </c>
      <c r="I141" s="37">
        <f t="shared" si="119"/>
        <v>0</v>
      </c>
      <c r="J141" s="37"/>
      <c r="K141" s="38">
        <f t="shared" si="120"/>
        <v>0</v>
      </c>
      <c r="L141" s="31">
        <f t="shared" si="118"/>
        <v>0</v>
      </c>
      <c r="M141" s="36"/>
      <c r="N141" s="64" t="e">
        <f t="shared" si="121"/>
        <v>#DIV/0!</v>
      </c>
      <c r="O141" s="81">
        <f t="shared" si="51"/>
        <v>0</v>
      </c>
    </row>
    <row r="142" spans="1:15" hidden="1" x14ac:dyDescent="0.2">
      <c r="A142" s="106"/>
      <c r="B142" s="106"/>
      <c r="C142" s="22"/>
      <c r="D142" s="99" t="s">
        <v>47</v>
      </c>
      <c r="E142" s="32"/>
      <c r="F142" s="32"/>
      <c r="G142" s="32"/>
      <c r="H142" s="31"/>
      <c r="I142" s="37">
        <f t="shared" si="119"/>
        <v>0</v>
      </c>
      <c r="J142" s="37"/>
      <c r="K142" s="38">
        <f t="shared" si="120"/>
        <v>0</v>
      </c>
      <c r="L142" s="31">
        <f t="shared" si="118"/>
        <v>0</v>
      </c>
      <c r="M142" s="36"/>
      <c r="N142" s="64"/>
      <c r="O142" s="81">
        <f t="shared" si="51"/>
        <v>0</v>
      </c>
    </row>
    <row r="143" spans="1:15" ht="25.5" hidden="1" x14ac:dyDescent="0.2">
      <c r="A143" s="106"/>
      <c r="B143" s="22" t="s">
        <v>405</v>
      </c>
      <c r="C143" s="22"/>
      <c r="D143" s="100" t="s">
        <v>406</v>
      </c>
      <c r="E143" s="32"/>
      <c r="F143" s="31"/>
      <c r="G143" s="31"/>
      <c r="H143" s="31"/>
      <c r="I143" s="37">
        <f t="shared" si="119"/>
        <v>0</v>
      </c>
      <c r="J143" s="37"/>
      <c r="K143" s="38">
        <f t="shared" si="120"/>
        <v>0</v>
      </c>
      <c r="L143" s="31">
        <f t="shared" si="118"/>
        <v>0</v>
      </c>
      <c r="M143" s="36"/>
      <c r="N143" s="64" t="e">
        <f t="shared" si="121"/>
        <v>#DIV/0!</v>
      </c>
      <c r="O143" s="81">
        <f t="shared" si="51"/>
        <v>0</v>
      </c>
    </row>
    <row r="144" spans="1:15" ht="20.25" customHeight="1" x14ac:dyDescent="0.2">
      <c r="A144" s="106"/>
      <c r="B144" s="12" t="s">
        <v>191</v>
      </c>
      <c r="C144" s="22"/>
      <c r="D144" s="33" t="s">
        <v>293</v>
      </c>
      <c r="E144" s="32">
        <f>E146</f>
        <v>388584.2</v>
      </c>
      <c r="F144" s="32">
        <f>F146</f>
        <v>388584.2</v>
      </c>
      <c r="G144" s="32">
        <f t="shared" ref="G144" si="123">G146</f>
        <v>97146</v>
      </c>
      <c r="H144" s="32">
        <f t="shared" ref="H144" si="124">H146</f>
        <v>97146</v>
      </c>
      <c r="I144" s="34">
        <f t="shared" si="16"/>
        <v>24.999987132775857</v>
      </c>
      <c r="J144" s="34"/>
      <c r="K144" s="35">
        <f t="shared" si="17"/>
        <v>100</v>
      </c>
      <c r="L144" s="32">
        <f t="shared" si="18"/>
        <v>0</v>
      </c>
      <c r="M144" s="30">
        <f t="shared" ref="M144" si="125">M146</f>
        <v>35957.667000000001</v>
      </c>
      <c r="N144" s="111" t="s">
        <v>439</v>
      </c>
      <c r="O144" s="80">
        <f t="shared" si="51"/>
        <v>61188.332999999999</v>
      </c>
    </row>
    <row r="145" spans="1:16" ht="17.25" customHeight="1" x14ac:dyDescent="0.2">
      <c r="A145" s="106"/>
      <c r="B145" s="22"/>
      <c r="C145" s="22"/>
      <c r="D145" s="98" t="s">
        <v>48</v>
      </c>
      <c r="E145" s="31"/>
      <c r="F145" s="31"/>
      <c r="G145" s="31"/>
      <c r="H145" s="31"/>
      <c r="I145" s="37"/>
      <c r="J145" s="37"/>
      <c r="K145" s="38"/>
      <c r="L145" s="31">
        <f t="shared" si="18"/>
        <v>0</v>
      </c>
      <c r="M145" s="36"/>
      <c r="N145" s="38"/>
      <c r="O145" s="81">
        <f t="shared" ref="O145:O210" si="126">H145-M145</f>
        <v>0</v>
      </c>
    </row>
    <row r="146" spans="1:16" ht="21" customHeight="1" x14ac:dyDescent="0.2">
      <c r="A146" s="106" t="s">
        <v>115</v>
      </c>
      <c r="B146" s="106" t="s">
        <v>192</v>
      </c>
      <c r="C146" s="106"/>
      <c r="D146" s="98" t="s">
        <v>116</v>
      </c>
      <c r="E146" s="36">
        <v>388584.2</v>
      </c>
      <c r="F146" s="36">
        <v>388584.2</v>
      </c>
      <c r="G146" s="36">
        <v>97146</v>
      </c>
      <c r="H146" s="36">
        <v>97146</v>
      </c>
      <c r="I146" s="37">
        <f t="shared" si="16"/>
        <v>24.999987132775857</v>
      </c>
      <c r="J146" s="37">
        <f t="shared" ref="J146:J160" si="127">H146/G146*100</f>
        <v>100</v>
      </c>
      <c r="K146" s="38">
        <f t="shared" si="17"/>
        <v>100</v>
      </c>
      <c r="L146" s="31">
        <f t="shared" si="18"/>
        <v>0</v>
      </c>
      <c r="M146" s="31">
        <v>35957.667000000001</v>
      </c>
      <c r="N146" s="101" t="s">
        <v>439</v>
      </c>
      <c r="O146" s="81">
        <f t="shared" si="126"/>
        <v>61188.332999999999</v>
      </c>
    </row>
    <row r="147" spans="1:16" ht="38.25" hidden="1" x14ac:dyDescent="0.2">
      <c r="A147" s="106" t="s">
        <v>16</v>
      </c>
      <c r="B147" s="106"/>
      <c r="C147" s="106"/>
      <c r="D147" s="7" t="s">
        <v>23</v>
      </c>
      <c r="E147" s="36"/>
      <c r="F147" s="36"/>
      <c r="G147" s="31"/>
      <c r="H147" s="31"/>
      <c r="I147" s="37">
        <f t="shared" si="16"/>
        <v>0</v>
      </c>
      <c r="J147" s="37" t="e">
        <f t="shared" si="127"/>
        <v>#DIV/0!</v>
      </c>
      <c r="K147" s="38">
        <f t="shared" si="17"/>
        <v>0</v>
      </c>
      <c r="L147" s="31">
        <f t="shared" si="18"/>
        <v>0</v>
      </c>
      <c r="M147" s="36"/>
      <c r="N147" s="38" t="e">
        <f t="shared" ref="N147:N198" si="128">H147/M147*100</f>
        <v>#DIV/0!</v>
      </c>
      <c r="O147" s="81">
        <f t="shared" si="126"/>
        <v>0</v>
      </c>
    </row>
    <row r="148" spans="1:16" ht="25.5" hidden="1" x14ac:dyDescent="0.2">
      <c r="A148" s="106" t="s">
        <v>14</v>
      </c>
      <c r="B148" s="106"/>
      <c r="C148" s="106"/>
      <c r="D148" s="7" t="s">
        <v>93</v>
      </c>
      <c r="E148" s="36"/>
      <c r="F148" s="36"/>
      <c r="G148" s="31"/>
      <c r="H148" s="31"/>
      <c r="I148" s="37">
        <f t="shared" si="16"/>
        <v>0</v>
      </c>
      <c r="J148" s="37" t="e">
        <f t="shared" si="127"/>
        <v>#DIV/0!</v>
      </c>
      <c r="K148" s="38">
        <f t="shared" si="17"/>
        <v>0</v>
      </c>
      <c r="L148" s="31">
        <f t="shared" si="18"/>
        <v>0</v>
      </c>
      <c r="M148" s="36"/>
      <c r="N148" s="38" t="e">
        <f t="shared" si="128"/>
        <v>#DIV/0!</v>
      </c>
      <c r="O148" s="81">
        <f t="shared" si="126"/>
        <v>0</v>
      </c>
    </row>
    <row r="149" spans="1:16" ht="28.5" hidden="1" customHeight="1" x14ac:dyDescent="0.2">
      <c r="A149" s="106" t="s">
        <v>13</v>
      </c>
      <c r="B149" s="12" t="s">
        <v>394</v>
      </c>
      <c r="C149" s="12"/>
      <c r="D149" s="62" t="s">
        <v>395</v>
      </c>
      <c r="E149" s="31"/>
      <c r="F149" s="31"/>
      <c r="G149" s="31"/>
      <c r="H149" s="31"/>
      <c r="I149" s="37">
        <f t="shared" si="16"/>
        <v>0</v>
      </c>
      <c r="J149" s="37" t="e">
        <f t="shared" si="127"/>
        <v>#DIV/0!</v>
      </c>
      <c r="K149" s="38">
        <f t="shared" si="17"/>
        <v>0</v>
      </c>
      <c r="L149" s="31">
        <f t="shared" si="18"/>
        <v>0</v>
      </c>
      <c r="M149" s="30">
        <f>M151</f>
        <v>0</v>
      </c>
      <c r="N149" s="38" t="e">
        <f t="shared" si="128"/>
        <v>#DIV/0!</v>
      </c>
      <c r="O149" s="81">
        <f t="shared" si="126"/>
        <v>0</v>
      </c>
    </row>
    <row r="150" spans="1:16" ht="15" hidden="1" customHeight="1" x14ac:dyDescent="0.2">
      <c r="A150" s="106"/>
      <c r="B150" s="12"/>
      <c r="C150" s="12"/>
      <c r="D150" s="7" t="s">
        <v>48</v>
      </c>
      <c r="E150" s="31"/>
      <c r="F150" s="31"/>
      <c r="G150" s="31"/>
      <c r="H150" s="31"/>
      <c r="I150" s="37"/>
      <c r="J150" s="37"/>
      <c r="K150" s="38"/>
      <c r="L150" s="31"/>
      <c r="M150" s="36"/>
      <c r="N150" s="38" t="e">
        <f t="shared" si="128"/>
        <v>#DIV/0!</v>
      </c>
      <c r="O150" s="81">
        <f t="shared" ref="O150:O151" si="129">H150-M150</f>
        <v>0</v>
      </c>
    </row>
    <row r="151" spans="1:16" ht="25.5" hidden="1" customHeight="1" x14ac:dyDescent="0.2">
      <c r="A151" s="106"/>
      <c r="B151" s="106" t="s">
        <v>396</v>
      </c>
      <c r="C151" s="106"/>
      <c r="D151" s="7" t="s">
        <v>397</v>
      </c>
      <c r="E151" s="31"/>
      <c r="F151" s="31"/>
      <c r="G151" s="31"/>
      <c r="H151" s="31"/>
      <c r="I151" s="37"/>
      <c r="J151" s="37"/>
      <c r="K151" s="38"/>
      <c r="L151" s="31"/>
      <c r="M151" s="36"/>
      <c r="N151" s="38" t="e">
        <f t="shared" si="128"/>
        <v>#DIV/0!</v>
      </c>
      <c r="O151" s="81">
        <f t="shared" si="129"/>
        <v>0</v>
      </c>
    </row>
    <row r="152" spans="1:16" ht="28.5" x14ac:dyDescent="0.2">
      <c r="A152" s="106" t="s">
        <v>197</v>
      </c>
      <c r="B152" s="12" t="s">
        <v>294</v>
      </c>
      <c r="C152" s="12"/>
      <c r="D152" s="33" t="s">
        <v>295</v>
      </c>
      <c r="E152" s="32">
        <f>E154</f>
        <v>2500</v>
      </c>
      <c r="F152" s="32">
        <f>F154</f>
        <v>2500</v>
      </c>
      <c r="G152" s="32">
        <f>G154</f>
        <v>1001</v>
      </c>
      <c r="H152" s="32">
        <f t="shared" ref="H152" si="130">H154</f>
        <v>1001</v>
      </c>
      <c r="I152" s="34">
        <f t="shared" si="16"/>
        <v>40.04</v>
      </c>
      <c r="J152" s="34">
        <f t="shared" si="127"/>
        <v>100</v>
      </c>
      <c r="K152" s="35">
        <f t="shared" si="17"/>
        <v>100</v>
      </c>
      <c r="L152" s="32">
        <f t="shared" si="18"/>
        <v>0</v>
      </c>
      <c r="M152" s="30">
        <f t="shared" ref="M152" si="131">M154</f>
        <v>261.3</v>
      </c>
      <c r="N152" s="111" t="s">
        <v>440</v>
      </c>
      <c r="O152" s="80">
        <f t="shared" si="126"/>
        <v>739.7</v>
      </c>
    </row>
    <row r="153" spans="1:16" ht="15" customHeight="1" x14ac:dyDescent="0.2">
      <c r="A153" s="106" t="s">
        <v>44</v>
      </c>
      <c r="B153" s="106"/>
      <c r="C153" s="106"/>
      <c r="D153" s="98" t="s">
        <v>48</v>
      </c>
      <c r="E153" s="31"/>
      <c r="F153" s="31"/>
      <c r="G153" s="31"/>
      <c r="H153" s="31"/>
      <c r="I153" s="37">
        <f t="shared" si="16"/>
        <v>0</v>
      </c>
      <c r="J153" s="37" t="e">
        <f t="shared" si="127"/>
        <v>#DIV/0!</v>
      </c>
      <c r="K153" s="38">
        <f t="shared" si="17"/>
        <v>0</v>
      </c>
      <c r="L153" s="31">
        <f t="shared" si="18"/>
        <v>0</v>
      </c>
      <c r="M153" s="36"/>
      <c r="N153" s="64" t="e">
        <f t="shared" si="128"/>
        <v>#DIV/0!</v>
      </c>
      <c r="O153" s="81">
        <f t="shared" si="126"/>
        <v>0</v>
      </c>
    </row>
    <row r="154" spans="1:16" ht="22.5" customHeight="1" x14ac:dyDescent="0.2">
      <c r="A154" s="106" t="s">
        <v>13</v>
      </c>
      <c r="B154" s="106" t="s">
        <v>296</v>
      </c>
      <c r="C154" s="106"/>
      <c r="D154" s="98" t="s">
        <v>297</v>
      </c>
      <c r="E154" s="31">
        <v>2500</v>
      </c>
      <c r="F154" s="31">
        <v>2500</v>
      </c>
      <c r="G154" s="31">
        <v>1001</v>
      </c>
      <c r="H154" s="31">
        <v>1001</v>
      </c>
      <c r="I154" s="37">
        <f t="shared" ref="I154:I162" si="132">IF(F154&gt;0,H154/F154*100,0)</f>
        <v>40.04</v>
      </c>
      <c r="J154" s="37">
        <f t="shared" si="127"/>
        <v>100</v>
      </c>
      <c r="K154" s="38">
        <f t="shared" ref="K154:K256" si="133">IF(G154&gt;0,H154/G154*100,0)</f>
        <v>100</v>
      </c>
      <c r="L154" s="31">
        <f t="shared" ref="L154" si="134">H154-G154</f>
        <v>0</v>
      </c>
      <c r="M154" s="31">
        <v>261.3</v>
      </c>
      <c r="N154" s="101" t="s">
        <v>440</v>
      </c>
      <c r="O154" s="81">
        <f t="shared" si="126"/>
        <v>739.7</v>
      </c>
    </row>
    <row r="155" spans="1:16" ht="25.5" hidden="1" x14ac:dyDescent="0.2">
      <c r="A155" s="106" t="s">
        <v>20</v>
      </c>
      <c r="B155" s="106"/>
      <c r="C155" s="106"/>
      <c r="D155" s="7" t="s">
        <v>21</v>
      </c>
      <c r="E155" s="31"/>
      <c r="F155" s="31"/>
      <c r="G155" s="31"/>
      <c r="H155" s="31"/>
      <c r="I155" s="37">
        <f t="shared" si="132"/>
        <v>0</v>
      </c>
      <c r="J155" s="37" t="e">
        <f t="shared" si="127"/>
        <v>#DIV/0!</v>
      </c>
      <c r="K155" s="38">
        <f t="shared" si="133"/>
        <v>0</v>
      </c>
      <c r="L155" s="31">
        <f t="shared" ref="L155:L156" si="135">H155-G155</f>
        <v>0</v>
      </c>
      <c r="M155" s="36"/>
      <c r="N155" s="91" t="e">
        <f t="shared" si="128"/>
        <v>#DIV/0!</v>
      </c>
      <c r="O155" s="81">
        <f t="shared" si="126"/>
        <v>0</v>
      </c>
    </row>
    <row r="156" spans="1:16" ht="29.25" customHeight="1" x14ac:dyDescent="0.2">
      <c r="A156" s="106"/>
      <c r="B156" s="12" t="s">
        <v>343</v>
      </c>
      <c r="C156" s="12"/>
      <c r="D156" s="33" t="s">
        <v>344</v>
      </c>
      <c r="E156" s="32"/>
      <c r="F156" s="32">
        <v>8911.1980000000003</v>
      </c>
      <c r="G156" s="32">
        <v>3720.1979999999999</v>
      </c>
      <c r="H156" s="32">
        <v>3720.1979999999999</v>
      </c>
      <c r="I156" s="34">
        <f t="shared" si="132"/>
        <v>41.747450791689282</v>
      </c>
      <c r="J156" s="34"/>
      <c r="K156" s="35">
        <f t="shared" si="133"/>
        <v>100</v>
      </c>
      <c r="L156" s="32">
        <f t="shared" si="135"/>
        <v>0</v>
      </c>
      <c r="M156" s="32">
        <v>540.76499999999999</v>
      </c>
      <c r="N156" s="111" t="s">
        <v>441</v>
      </c>
      <c r="O156" s="80">
        <f t="shared" si="126"/>
        <v>3179.433</v>
      </c>
    </row>
    <row r="157" spans="1:16" ht="20.25" customHeight="1" x14ac:dyDescent="0.2">
      <c r="A157" s="106"/>
      <c r="B157" s="106"/>
      <c r="C157" s="106"/>
      <c r="D157" s="44" t="s">
        <v>84</v>
      </c>
      <c r="E157" s="30">
        <f>E7+E8+E9+E10+E78+E79+E81+E98+E99+E113+E115+E128+E130+E134+E138+E144+E152+E137+E97</f>
        <v>3936592.6309999996</v>
      </c>
      <c r="F157" s="45">
        <f>F7+F8+F9+F10+F78+F79+F81+F98+F99+F113+F115+F128+F130+F134+F138+F144+F152+F137+F97+F156</f>
        <v>4742281.0872599985</v>
      </c>
      <c r="G157" s="45">
        <f>G7+G8+G9+G10+G78+G79+G81+G98+G99+G113+G115+G128+G130+G134+G138+G144+G152+G137+G97+G156</f>
        <v>918668.65726000001</v>
      </c>
      <c r="H157" s="30">
        <f>H7+H8+H9+H10+H78+H79+H81+H98+H99+H113+H115+H128+H130+H134+H138+H144+H152+H137+H97+H156</f>
        <v>910423.24899999995</v>
      </c>
      <c r="I157" s="34">
        <f t="shared" si="132"/>
        <v>19.19800265416206</v>
      </c>
      <c r="J157" s="34">
        <f t="shared" si="127"/>
        <v>99.102461132766564</v>
      </c>
      <c r="K157" s="35">
        <f t="shared" si="133"/>
        <v>99.102461132766564</v>
      </c>
      <c r="L157" s="32">
        <f>H157-G157</f>
        <v>-8245.4082600000547</v>
      </c>
      <c r="M157" s="30">
        <f>M7+M8+M9+M10+M78+M79+M81+M98+M99+M113+M115+M128+M130+M134+M138+M144+M152+M137+M97+M156+M149</f>
        <v>1031369.2630000002</v>
      </c>
      <c r="N157" s="35">
        <f t="shared" si="128"/>
        <v>88.273257858373839</v>
      </c>
      <c r="O157" s="80">
        <f t="shared" si="126"/>
        <v>-120946.0140000002</v>
      </c>
    </row>
    <row r="158" spans="1:16" ht="15.75" hidden="1" customHeight="1" x14ac:dyDescent="0.2">
      <c r="A158" s="106"/>
      <c r="B158" s="106"/>
      <c r="C158" s="106"/>
      <c r="D158" s="46"/>
      <c r="E158" s="36"/>
      <c r="F158" s="36"/>
      <c r="G158" s="32"/>
      <c r="H158" s="30"/>
      <c r="I158" s="37">
        <f t="shared" si="132"/>
        <v>0</v>
      </c>
      <c r="J158" s="37"/>
      <c r="K158" s="38">
        <f t="shared" si="133"/>
        <v>0</v>
      </c>
      <c r="L158" s="32">
        <f t="shared" ref="L158:L162" si="136">H158-G158</f>
        <v>0</v>
      </c>
      <c r="M158" s="36"/>
      <c r="N158" s="38" t="e">
        <f t="shared" si="128"/>
        <v>#DIV/0!</v>
      </c>
      <c r="O158" s="81">
        <f t="shared" si="126"/>
        <v>0</v>
      </c>
    </row>
    <row r="159" spans="1:16" s="8" customFormat="1" ht="15.75" hidden="1" customHeight="1" x14ac:dyDescent="0.2">
      <c r="A159" s="12"/>
      <c r="B159" s="12"/>
      <c r="C159" s="12"/>
      <c r="D159" s="47" t="s">
        <v>10</v>
      </c>
      <c r="E159" s="30">
        <f>E160</f>
        <v>0</v>
      </c>
      <c r="F159" s="30">
        <f>F160</f>
        <v>0</v>
      </c>
      <c r="G159" s="32">
        <f>G160</f>
        <v>0</v>
      </c>
      <c r="H159" s="30">
        <f>H160</f>
        <v>0</v>
      </c>
      <c r="I159" s="37">
        <f t="shared" si="132"/>
        <v>0</v>
      </c>
      <c r="J159" s="34" t="e">
        <f t="shared" si="127"/>
        <v>#DIV/0!</v>
      </c>
      <c r="K159" s="35">
        <f t="shared" si="133"/>
        <v>0</v>
      </c>
      <c r="L159" s="32">
        <f t="shared" si="136"/>
        <v>0</v>
      </c>
      <c r="M159" s="36"/>
      <c r="N159" s="38" t="e">
        <f t="shared" si="128"/>
        <v>#DIV/0!</v>
      </c>
      <c r="O159" s="81">
        <f t="shared" si="126"/>
        <v>0</v>
      </c>
      <c r="P159" s="93"/>
    </row>
    <row r="160" spans="1:16" ht="25.5" hidden="1" customHeight="1" x14ac:dyDescent="0.2">
      <c r="A160" s="106" t="s">
        <v>97</v>
      </c>
      <c r="B160" s="106"/>
      <c r="C160" s="106"/>
      <c r="D160" s="7" t="s">
        <v>1</v>
      </c>
      <c r="E160" s="36"/>
      <c r="F160" s="36"/>
      <c r="G160" s="31"/>
      <c r="H160" s="36"/>
      <c r="I160" s="37">
        <f t="shared" si="132"/>
        <v>0</v>
      </c>
      <c r="J160" s="37" t="e">
        <f t="shared" si="127"/>
        <v>#DIV/0!</v>
      </c>
      <c r="K160" s="38">
        <f t="shared" si="133"/>
        <v>0</v>
      </c>
      <c r="L160" s="32">
        <f t="shared" si="136"/>
        <v>0</v>
      </c>
      <c r="M160" s="36"/>
      <c r="N160" s="38" t="e">
        <f t="shared" si="128"/>
        <v>#DIV/0!</v>
      </c>
      <c r="O160" s="81">
        <f t="shared" si="126"/>
        <v>0</v>
      </c>
    </row>
    <row r="161" spans="1:15" x14ac:dyDescent="0.2">
      <c r="A161" s="106"/>
      <c r="B161" s="106"/>
      <c r="C161" s="106"/>
      <c r="D161" s="7"/>
      <c r="E161" s="36" t="s">
        <v>196</v>
      </c>
      <c r="F161" s="36"/>
      <c r="G161" s="32"/>
      <c r="H161" s="30"/>
      <c r="I161" s="37">
        <f t="shared" si="132"/>
        <v>0</v>
      </c>
      <c r="J161" s="37"/>
      <c r="K161" s="38">
        <f t="shared" si="133"/>
        <v>0</v>
      </c>
      <c r="L161" s="32">
        <f t="shared" si="136"/>
        <v>0</v>
      </c>
      <c r="M161" s="36"/>
      <c r="N161" s="38"/>
      <c r="O161" s="81">
        <f t="shared" si="126"/>
        <v>0</v>
      </c>
    </row>
    <row r="162" spans="1:15" ht="20.25" customHeight="1" x14ac:dyDescent="0.2">
      <c r="A162" s="106"/>
      <c r="B162" s="106"/>
      <c r="C162" s="106"/>
      <c r="D162" s="48" t="s">
        <v>57</v>
      </c>
      <c r="E162" s="36"/>
      <c r="F162" s="36"/>
      <c r="G162" s="30"/>
      <c r="H162" s="36"/>
      <c r="I162" s="37">
        <f t="shared" si="132"/>
        <v>0</v>
      </c>
      <c r="J162" s="37"/>
      <c r="K162" s="38">
        <f t="shared" si="133"/>
        <v>0</v>
      </c>
      <c r="L162" s="32">
        <f t="shared" si="136"/>
        <v>0</v>
      </c>
      <c r="M162" s="36"/>
      <c r="N162" s="38"/>
      <c r="O162" s="81">
        <f t="shared" si="126"/>
        <v>0</v>
      </c>
    </row>
    <row r="163" spans="1:15" ht="20.25" customHeight="1" x14ac:dyDescent="0.2">
      <c r="A163" s="12"/>
      <c r="B163" s="12"/>
      <c r="C163" s="12"/>
      <c r="D163" s="33" t="s">
        <v>19</v>
      </c>
      <c r="E163" s="32">
        <v>74276.903999999995</v>
      </c>
      <c r="F163" s="32">
        <v>74276.903999999995</v>
      </c>
      <c r="G163" s="32"/>
      <c r="H163" s="32">
        <v>43429.150999999998</v>
      </c>
      <c r="I163" s="34">
        <f>IF(F163&gt;0,H163/F163*100,0)</f>
        <v>58.469253107264677</v>
      </c>
      <c r="J163" s="34"/>
      <c r="K163" s="35">
        <f t="shared" si="133"/>
        <v>0</v>
      </c>
      <c r="L163" s="32"/>
      <c r="M163" s="32">
        <v>25453.725999999999</v>
      </c>
      <c r="N163" s="35">
        <f t="shared" si="128"/>
        <v>170.6200145314678</v>
      </c>
      <c r="O163" s="80">
        <f t="shared" si="126"/>
        <v>17975.424999999999</v>
      </c>
    </row>
    <row r="164" spans="1:15" ht="18.75" customHeight="1" x14ac:dyDescent="0.2">
      <c r="A164" s="12" t="s">
        <v>58</v>
      </c>
      <c r="B164" s="26" t="s">
        <v>208</v>
      </c>
      <c r="C164" s="26"/>
      <c r="D164" s="33" t="s">
        <v>55</v>
      </c>
      <c r="E164" s="30">
        <v>9810.2999999999993</v>
      </c>
      <c r="F164" s="30">
        <v>11188.856</v>
      </c>
      <c r="G164" s="32"/>
      <c r="H164" s="32">
        <v>47.767000000000003</v>
      </c>
      <c r="I164" s="34">
        <f t="shared" ref="I164:I297" si="137">IF(F164&gt;0,H164/F164*100,0)</f>
        <v>0.42691585270200999</v>
      </c>
      <c r="J164" s="34"/>
      <c r="K164" s="35">
        <f t="shared" si="133"/>
        <v>0</v>
      </c>
      <c r="L164" s="32"/>
      <c r="M164" s="32">
        <v>648</v>
      </c>
      <c r="N164" s="35">
        <f t="shared" si="128"/>
        <v>7.3714506172839505</v>
      </c>
      <c r="O164" s="80">
        <f t="shared" si="126"/>
        <v>-600.23299999999995</v>
      </c>
    </row>
    <row r="165" spans="1:15" ht="21.75" customHeight="1" x14ac:dyDescent="0.2">
      <c r="A165" s="12" t="s">
        <v>59</v>
      </c>
      <c r="B165" s="12" t="s">
        <v>121</v>
      </c>
      <c r="C165" s="12"/>
      <c r="D165" s="33" t="s">
        <v>54</v>
      </c>
      <c r="E165" s="30">
        <v>84995.72</v>
      </c>
      <c r="F165" s="45">
        <v>142563.74502999999</v>
      </c>
      <c r="G165" s="32"/>
      <c r="H165" s="32">
        <v>22409.728999999999</v>
      </c>
      <c r="I165" s="34">
        <f>IF(F165&gt;0,H165/F165*100,0)</f>
        <v>15.719093936038417</v>
      </c>
      <c r="J165" s="34"/>
      <c r="K165" s="35">
        <f t="shared" si="133"/>
        <v>0</v>
      </c>
      <c r="L165" s="32"/>
      <c r="M165" s="32"/>
      <c r="N165" s="95"/>
      <c r="O165" s="80">
        <f t="shared" si="126"/>
        <v>22409.728999999999</v>
      </c>
    </row>
    <row r="166" spans="1:15" ht="22.5" customHeight="1" x14ac:dyDescent="0.2">
      <c r="A166" s="12" t="s">
        <v>60</v>
      </c>
      <c r="B166" s="12" t="s">
        <v>122</v>
      </c>
      <c r="C166" s="12"/>
      <c r="D166" s="33" t="s">
        <v>53</v>
      </c>
      <c r="E166" s="30">
        <v>59424.79</v>
      </c>
      <c r="F166" s="30">
        <v>78864.248000000007</v>
      </c>
      <c r="G166" s="32"/>
      <c r="H166" s="32">
        <v>9439.7350000000006</v>
      </c>
      <c r="I166" s="34">
        <f t="shared" si="137"/>
        <v>11.969599963725006</v>
      </c>
      <c r="J166" s="34"/>
      <c r="K166" s="35">
        <f t="shared" si="133"/>
        <v>0</v>
      </c>
      <c r="L166" s="32"/>
      <c r="M166" s="32">
        <v>299.94099999999997</v>
      </c>
      <c r="N166" s="111" t="s">
        <v>442</v>
      </c>
      <c r="O166" s="80">
        <f t="shared" si="126"/>
        <v>9139.7939999999999</v>
      </c>
    </row>
    <row r="167" spans="1:15" ht="18.75" customHeight="1" x14ac:dyDescent="0.2">
      <c r="A167" s="12" t="s">
        <v>61</v>
      </c>
      <c r="B167" s="12" t="s">
        <v>123</v>
      </c>
      <c r="C167" s="12"/>
      <c r="D167" s="33" t="s">
        <v>108</v>
      </c>
      <c r="E167" s="30">
        <f>E170+E173+E179+E182+E185+E193</f>
        <v>2292.8670000000002</v>
      </c>
      <c r="F167" s="30">
        <f>F170+F173+F179+F182+F185+F193+F188+F176</f>
        <v>2709.6130000000003</v>
      </c>
      <c r="G167" s="30">
        <f>G170+G173+G179+G182+G185+G193+G188+G176</f>
        <v>0</v>
      </c>
      <c r="H167" s="30">
        <f>H170+H173+H179+H182+H185+H193+H188+H176</f>
        <v>867.72500000000002</v>
      </c>
      <c r="I167" s="34">
        <f t="shared" si="137"/>
        <v>32.02394585499848</v>
      </c>
      <c r="J167" s="34"/>
      <c r="K167" s="35">
        <f t="shared" si="133"/>
        <v>0</v>
      </c>
      <c r="L167" s="32"/>
      <c r="M167" s="32">
        <f>M170+M173+M176+M179+M182+M185+M188+M193</f>
        <v>422.98</v>
      </c>
      <c r="N167" s="111" t="s">
        <v>427</v>
      </c>
      <c r="O167" s="80">
        <f t="shared" si="126"/>
        <v>444.745</v>
      </c>
    </row>
    <row r="168" spans="1:15" ht="15.75" customHeight="1" x14ac:dyDescent="0.2">
      <c r="A168" s="106"/>
      <c r="B168" s="106"/>
      <c r="C168" s="106"/>
      <c r="D168" s="41" t="s">
        <v>48</v>
      </c>
      <c r="E168" s="36"/>
      <c r="F168" s="36"/>
      <c r="G168" s="36"/>
      <c r="H168" s="36"/>
      <c r="I168" s="34">
        <f t="shared" si="137"/>
        <v>0</v>
      </c>
      <c r="J168" s="34"/>
      <c r="K168" s="35">
        <f t="shared" si="133"/>
        <v>0</v>
      </c>
      <c r="L168" s="32"/>
      <c r="M168" s="36"/>
      <c r="N168" s="65" t="e">
        <f t="shared" si="128"/>
        <v>#DIV/0!</v>
      </c>
      <c r="O168" s="81">
        <f t="shared" si="126"/>
        <v>0</v>
      </c>
    </row>
    <row r="169" spans="1:15" ht="81" hidden="1" customHeight="1" x14ac:dyDescent="0.2">
      <c r="A169" s="106" t="s">
        <v>88</v>
      </c>
      <c r="B169" s="21"/>
      <c r="C169" s="21"/>
      <c r="D169" s="49" t="s">
        <v>109</v>
      </c>
      <c r="E169" s="36"/>
      <c r="F169" s="36"/>
      <c r="G169" s="36"/>
      <c r="H169" s="36"/>
      <c r="I169" s="34">
        <f t="shared" si="137"/>
        <v>0</v>
      </c>
      <c r="J169" s="34"/>
      <c r="K169" s="35">
        <f t="shared" si="133"/>
        <v>0</v>
      </c>
      <c r="L169" s="32"/>
      <c r="M169" s="36"/>
      <c r="N169" s="65" t="e">
        <f t="shared" si="128"/>
        <v>#DIV/0!</v>
      </c>
      <c r="O169" s="81">
        <f t="shared" si="126"/>
        <v>0</v>
      </c>
    </row>
    <row r="170" spans="1:15" ht="26.25" customHeight="1" x14ac:dyDescent="0.2">
      <c r="A170" s="106"/>
      <c r="B170" s="106" t="s">
        <v>132</v>
      </c>
      <c r="C170" s="106"/>
      <c r="D170" s="41" t="s">
        <v>212</v>
      </c>
      <c r="E170" s="36">
        <f>E172</f>
        <v>100</v>
      </c>
      <c r="F170" s="36">
        <f t="shared" ref="F170:H170" si="138">F172</f>
        <v>100</v>
      </c>
      <c r="G170" s="36">
        <f t="shared" si="138"/>
        <v>0</v>
      </c>
      <c r="H170" s="36">
        <f t="shared" si="138"/>
        <v>0</v>
      </c>
      <c r="I170" s="37">
        <f t="shared" si="137"/>
        <v>0</v>
      </c>
      <c r="J170" s="37"/>
      <c r="K170" s="38">
        <f t="shared" si="133"/>
        <v>0</v>
      </c>
      <c r="L170" s="31"/>
      <c r="M170" s="36">
        <f t="shared" ref="M170" si="139">M172</f>
        <v>0</v>
      </c>
      <c r="N170" s="64" t="e">
        <f t="shared" si="128"/>
        <v>#DIV/0!</v>
      </c>
      <c r="O170" s="81">
        <f t="shared" si="126"/>
        <v>0</v>
      </c>
    </row>
    <row r="171" spans="1:15" ht="14.25" customHeight="1" x14ac:dyDescent="0.2">
      <c r="A171" s="106"/>
      <c r="B171" s="106"/>
      <c r="C171" s="106"/>
      <c r="D171" s="40" t="s">
        <v>47</v>
      </c>
      <c r="E171" s="36"/>
      <c r="F171" s="36"/>
      <c r="G171" s="36"/>
      <c r="H171" s="36"/>
      <c r="I171" s="37">
        <f t="shared" si="137"/>
        <v>0</v>
      </c>
      <c r="J171" s="37"/>
      <c r="K171" s="38">
        <f t="shared" si="133"/>
        <v>0</v>
      </c>
      <c r="L171" s="31"/>
      <c r="M171" s="36"/>
      <c r="N171" s="64" t="e">
        <f t="shared" si="128"/>
        <v>#DIV/0!</v>
      </c>
      <c r="O171" s="81">
        <f t="shared" si="126"/>
        <v>0</v>
      </c>
    </row>
    <row r="172" spans="1:15" ht="17.25" customHeight="1" x14ac:dyDescent="0.2">
      <c r="A172" s="106"/>
      <c r="B172" s="106" t="s">
        <v>198</v>
      </c>
      <c r="C172" s="106"/>
      <c r="D172" s="50" t="s">
        <v>298</v>
      </c>
      <c r="E172" s="36">
        <v>100</v>
      </c>
      <c r="F172" s="36">
        <v>100</v>
      </c>
      <c r="G172" s="36"/>
      <c r="H172" s="36"/>
      <c r="I172" s="37">
        <f t="shared" si="137"/>
        <v>0</v>
      </c>
      <c r="J172" s="37"/>
      <c r="K172" s="38">
        <f t="shared" si="133"/>
        <v>0</v>
      </c>
      <c r="L172" s="31"/>
      <c r="M172" s="36"/>
      <c r="N172" s="64" t="e">
        <f t="shared" si="128"/>
        <v>#DIV/0!</v>
      </c>
      <c r="O172" s="81">
        <f t="shared" si="126"/>
        <v>0</v>
      </c>
    </row>
    <row r="173" spans="1:15" ht="23.45" customHeight="1" x14ac:dyDescent="0.2">
      <c r="A173" s="106"/>
      <c r="B173" s="106" t="s">
        <v>183</v>
      </c>
      <c r="C173" s="106"/>
      <c r="D173" s="41" t="s">
        <v>229</v>
      </c>
      <c r="E173" s="36">
        <f>E175</f>
        <v>21.8</v>
      </c>
      <c r="F173" s="36">
        <f t="shared" ref="F173" si="140">F175</f>
        <v>21.8</v>
      </c>
      <c r="G173" s="36"/>
      <c r="H173" s="36">
        <f>H175</f>
        <v>0</v>
      </c>
      <c r="I173" s="37">
        <f t="shared" si="137"/>
        <v>0</v>
      </c>
      <c r="J173" s="37"/>
      <c r="K173" s="38">
        <f t="shared" si="133"/>
        <v>0</v>
      </c>
      <c r="L173" s="31"/>
      <c r="M173" s="36">
        <f>M175</f>
        <v>0</v>
      </c>
      <c r="N173" s="64" t="e">
        <f t="shared" si="128"/>
        <v>#DIV/0!</v>
      </c>
      <c r="O173" s="81">
        <f t="shared" si="126"/>
        <v>0</v>
      </c>
    </row>
    <row r="174" spans="1:15" ht="16.5" customHeight="1" x14ac:dyDescent="0.2">
      <c r="A174" s="106"/>
      <c r="B174" s="106"/>
      <c r="C174" s="106"/>
      <c r="D174" s="40" t="s">
        <v>47</v>
      </c>
      <c r="E174" s="36"/>
      <c r="F174" s="36"/>
      <c r="G174" s="36"/>
      <c r="H174" s="36"/>
      <c r="I174" s="37">
        <f t="shared" si="137"/>
        <v>0</v>
      </c>
      <c r="J174" s="37"/>
      <c r="K174" s="38">
        <f t="shared" si="133"/>
        <v>0</v>
      </c>
      <c r="L174" s="31"/>
      <c r="M174" s="36"/>
      <c r="N174" s="64" t="e">
        <f t="shared" si="128"/>
        <v>#DIV/0!</v>
      </c>
      <c r="O174" s="81">
        <f t="shared" si="126"/>
        <v>0</v>
      </c>
    </row>
    <row r="175" spans="1:15" ht="24.75" customHeight="1" x14ac:dyDescent="0.2">
      <c r="A175" s="106" t="s">
        <v>70</v>
      </c>
      <c r="B175" s="22" t="s">
        <v>150</v>
      </c>
      <c r="C175" s="22" t="s">
        <v>151</v>
      </c>
      <c r="D175" s="40" t="s">
        <v>152</v>
      </c>
      <c r="E175" s="36">
        <v>21.8</v>
      </c>
      <c r="F175" s="36">
        <v>21.8</v>
      </c>
      <c r="G175" s="36"/>
      <c r="H175" s="36"/>
      <c r="I175" s="37">
        <f t="shared" si="137"/>
        <v>0</v>
      </c>
      <c r="J175" s="37"/>
      <c r="K175" s="38">
        <f t="shared" si="133"/>
        <v>0</v>
      </c>
      <c r="L175" s="31"/>
      <c r="M175" s="36"/>
      <c r="N175" s="64" t="e">
        <f t="shared" si="128"/>
        <v>#DIV/0!</v>
      </c>
      <c r="O175" s="81">
        <f t="shared" si="126"/>
        <v>0</v>
      </c>
    </row>
    <row r="176" spans="1:15" ht="17.25" hidden="1" customHeight="1" x14ac:dyDescent="0.2">
      <c r="A176" s="106"/>
      <c r="B176" s="106" t="s">
        <v>158</v>
      </c>
      <c r="C176" s="22"/>
      <c r="D176" s="41" t="s">
        <v>159</v>
      </c>
      <c r="E176" s="36"/>
      <c r="F176" s="36">
        <f>F178</f>
        <v>0</v>
      </c>
      <c r="G176" s="36">
        <f t="shared" ref="G176:H176" si="141">G178</f>
        <v>0</v>
      </c>
      <c r="H176" s="36">
        <f t="shared" si="141"/>
        <v>0</v>
      </c>
      <c r="I176" s="37">
        <f t="shared" ref="I176:I178" si="142">IF(F176&gt;0,H176/F176*100,0)</f>
        <v>0</v>
      </c>
      <c r="J176" s="37"/>
      <c r="K176" s="38">
        <f t="shared" ref="K176:K178" si="143">IF(G176&gt;0,H176/G176*100,0)</f>
        <v>0</v>
      </c>
      <c r="L176" s="31"/>
      <c r="M176" s="36">
        <f>M178</f>
        <v>0</v>
      </c>
      <c r="N176" s="64" t="e">
        <f t="shared" si="128"/>
        <v>#DIV/0!</v>
      </c>
      <c r="O176" s="81">
        <f t="shared" si="126"/>
        <v>0</v>
      </c>
    </row>
    <row r="177" spans="1:15" ht="16.5" hidden="1" customHeight="1" x14ac:dyDescent="0.2">
      <c r="A177" s="106"/>
      <c r="B177" s="22"/>
      <c r="C177" s="22"/>
      <c r="D177" s="40" t="s">
        <v>47</v>
      </c>
      <c r="E177" s="36"/>
      <c r="F177" s="36"/>
      <c r="G177" s="36"/>
      <c r="H177" s="36"/>
      <c r="I177" s="37">
        <f t="shared" si="142"/>
        <v>0</v>
      </c>
      <c r="J177" s="37"/>
      <c r="K177" s="38">
        <f t="shared" si="143"/>
        <v>0</v>
      </c>
      <c r="L177" s="31"/>
      <c r="M177" s="36"/>
      <c r="N177" s="64" t="e">
        <f t="shared" si="128"/>
        <v>#DIV/0!</v>
      </c>
      <c r="O177" s="81">
        <f t="shared" si="126"/>
        <v>0</v>
      </c>
    </row>
    <row r="178" spans="1:15" ht="26.25" hidden="1" customHeight="1" x14ac:dyDescent="0.2">
      <c r="A178" s="106"/>
      <c r="B178" s="22" t="s">
        <v>392</v>
      </c>
      <c r="C178" s="22"/>
      <c r="D178" s="40" t="s">
        <v>393</v>
      </c>
      <c r="E178" s="36"/>
      <c r="F178" s="36"/>
      <c r="G178" s="36"/>
      <c r="H178" s="36"/>
      <c r="I178" s="37">
        <f t="shared" si="142"/>
        <v>0</v>
      </c>
      <c r="J178" s="37"/>
      <c r="K178" s="38">
        <f t="shared" si="143"/>
        <v>0</v>
      </c>
      <c r="L178" s="31"/>
      <c r="M178" s="36"/>
      <c r="N178" s="64" t="e">
        <f t="shared" si="128"/>
        <v>#DIV/0!</v>
      </c>
      <c r="O178" s="81">
        <f t="shared" si="126"/>
        <v>0</v>
      </c>
    </row>
    <row r="179" spans="1:15" ht="18" customHeight="1" x14ac:dyDescent="0.2">
      <c r="A179" s="106"/>
      <c r="B179" s="106" t="s">
        <v>230</v>
      </c>
      <c r="C179" s="106"/>
      <c r="D179" s="41" t="s">
        <v>157</v>
      </c>
      <c r="E179" s="36">
        <f>E181</f>
        <v>515.4</v>
      </c>
      <c r="F179" s="36">
        <f t="shared" ref="F179:H179" si="144">F181</f>
        <v>515.4</v>
      </c>
      <c r="G179" s="36">
        <f t="shared" si="144"/>
        <v>0</v>
      </c>
      <c r="H179" s="36">
        <f t="shared" si="144"/>
        <v>0</v>
      </c>
      <c r="I179" s="37">
        <f t="shared" si="137"/>
        <v>0</v>
      </c>
      <c r="J179" s="34"/>
      <c r="K179" s="35">
        <f t="shared" si="133"/>
        <v>0</v>
      </c>
      <c r="L179" s="32"/>
      <c r="M179" s="36">
        <f t="shared" ref="M179" si="145">M181</f>
        <v>0</v>
      </c>
      <c r="N179" s="64" t="e">
        <f t="shared" si="128"/>
        <v>#DIV/0!</v>
      </c>
      <c r="O179" s="81">
        <f t="shared" si="126"/>
        <v>0</v>
      </c>
    </row>
    <row r="180" spans="1:15" ht="16.5" customHeight="1" x14ac:dyDescent="0.2">
      <c r="A180" s="106"/>
      <c r="B180" s="106"/>
      <c r="C180" s="106"/>
      <c r="D180" s="40" t="s">
        <v>47</v>
      </c>
      <c r="E180" s="36"/>
      <c r="F180" s="36"/>
      <c r="G180" s="36"/>
      <c r="H180" s="36"/>
      <c r="I180" s="37">
        <f t="shared" si="137"/>
        <v>0</v>
      </c>
      <c r="J180" s="34"/>
      <c r="K180" s="35">
        <f t="shared" si="133"/>
        <v>0</v>
      </c>
      <c r="L180" s="32"/>
      <c r="M180" s="36"/>
      <c r="N180" s="64"/>
      <c r="O180" s="81">
        <f t="shared" si="126"/>
        <v>0</v>
      </c>
    </row>
    <row r="181" spans="1:15" ht="18.75" customHeight="1" x14ac:dyDescent="0.2">
      <c r="A181" s="106" t="s">
        <v>68</v>
      </c>
      <c r="B181" s="22" t="s">
        <v>231</v>
      </c>
      <c r="C181" s="22" t="s">
        <v>137</v>
      </c>
      <c r="D181" s="40" t="s">
        <v>381</v>
      </c>
      <c r="E181" s="36">
        <v>515.4</v>
      </c>
      <c r="F181" s="36">
        <v>515.4</v>
      </c>
      <c r="G181" s="36"/>
      <c r="H181" s="36"/>
      <c r="I181" s="37">
        <f t="shared" si="137"/>
        <v>0</v>
      </c>
      <c r="J181" s="34"/>
      <c r="K181" s="35">
        <f t="shared" si="133"/>
        <v>0</v>
      </c>
      <c r="L181" s="32"/>
      <c r="M181" s="36"/>
      <c r="N181" s="64" t="e">
        <f t="shared" si="128"/>
        <v>#DIV/0!</v>
      </c>
      <c r="O181" s="81">
        <f t="shared" si="126"/>
        <v>0</v>
      </c>
    </row>
    <row r="182" spans="1:15" ht="18.75" customHeight="1" x14ac:dyDescent="0.2">
      <c r="A182" s="106"/>
      <c r="B182" s="106" t="s">
        <v>156</v>
      </c>
      <c r="C182" s="106"/>
      <c r="D182" s="41" t="s">
        <v>163</v>
      </c>
      <c r="E182" s="36">
        <f>E184</f>
        <v>548.327</v>
      </c>
      <c r="F182" s="36">
        <f t="shared" ref="F182:H182" si="146">F184</f>
        <v>965.07299999999998</v>
      </c>
      <c r="G182" s="36"/>
      <c r="H182" s="36">
        <f t="shared" si="146"/>
        <v>416.745</v>
      </c>
      <c r="I182" s="37">
        <f t="shared" si="137"/>
        <v>43.1827436888194</v>
      </c>
      <c r="J182" s="37"/>
      <c r="K182" s="38">
        <f t="shared" si="133"/>
        <v>0</v>
      </c>
      <c r="L182" s="31"/>
      <c r="M182" s="36">
        <f t="shared" ref="M182" si="147">M184</f>
        <v>0</v>
      </c>
      <c r="N182" s="64" t="e">
        <f t="shared" si="128"/>
        <v>#DIV/0!</v>
      </c>
      <c r="O182" s="81">
        <f t="shared" si="126"/>
        <v>416.745</v>
      </c>
    </row>
    <row r="183" spans="1:15" ht="17.25" customHeight="1" x14ac:dyDescent="0.2">
      <c r="A183" s="106"/>
      <c r="B183" s="106"/>
      <c r="C183" s="106"/>
      <c r="D183" s="40" t="s">
        <v>47</v>
      </c>
      <c r="E183" s="36"/>
      <c r="F183" s="36"/>
      <c r="G183" s="36"/>
      <c r="H183" s="36"/>
      <c r="I183" s="37">
        <f t="shared" si="137"/>
        <v>0</v>
      </c>
      <c r="J183" s="37"/>
      <c r="K183" s="38">
        <f t="shared" si="133"/>
        <v>0</v>
      </c>
      <c r="L183" s="31"/>
      <c r="M183" s="36"/>
      <c r="N183" s="64"/>
      <c r="O183" s="81">
        <f t="shared" si="126"/>
        <v>0</v>
      </c>
    </row>
    <row r="184" spans="1:15" ht="20.25" customHeight="1" x14ac:dyDescent="0.2">
      <c r="A184" s="106" t="s">
        <v>104</v>
      </c>
      <c r="B184" s="22" t="s">
        <v>160</v>
      </c>
      <c r="C184" s="22" t="s">
        <v>137</v>
      </c>
      <c r="D184" s="40" t="s">
        <v>164</v>
      </c>
      <c r="E184" s="36">
        <v>548.327</v>
      </c>
      <c r="F184" s="36">
        <v>965.07299999999998</v>
      </c>
      <c r="G184" s="36"/>
      <c r="H184" s="36">
        <v>416.745</v>
      </c>
      <c r="I184" s="37">
        <f t="shared" si="137"/>
        <v>43.1827436888194</v>
      </c>
      <c r="J184" s="37"/>
      <c r="K184" s="38">
        <f t="shared" si="133"/>
        <v>0</v>
      </c>
      <c r="L184" s="31"/>
      <c r="M184" s="36"/>
      <c r="N184" s="64" t="e">
        <f t="shared" si="128"/>
        <v>#DIV/0!</v>
      </c>
      <c r="O184" s="81">
        <f t="shared" si="126"/>
        <v>416.745</v>
      </c>
    </row>
    <row r="185" spans="1:15" ht="19.5" hidden="1" customHeight="1" x14ac:dyDescent="0.2">
      <c r="A185" s="106"/>
      <c r="B185" s="106" t="s">
        <v>169</v>
      </c>
      <c r="C185" s="22"/>
      <c r="D185" s="41" t="s">
        <v>171</v>
      </c>
      <c r="E185" s="36">
        <f>E187</f>
        <v>0</v>
      </c>
      <c r="F185" s="36">
        <f t="shared" ref="F185:H185" si="148">F187</f>
        <v>0</v>
      </c>
      <c r="G185" s="36">
        <f t="shared" si="148"/>
        <v>0</v>
      </c>
      <c r="H185" s="36">
        <f t="shared" si="148"/>
        <v>0</v>
      </c>
      <c r="I185" s="37">
        <f t="shared" si="137"/>
        <v>0</v>
      </c>
      <c r="J185" s="37"/>
      <c r="K185" s="38">
        <f t="shared" si="133"/>
        <v>0</v>
      </c>
      <c r="L185" s="31"/>
      <c r="M185" s="36">
        <f t="shared" ref="M185" si="149">M187</f>
        <v>0</v>
      </c>
      <c r="N185" s="65" t="e">
        <f t="shared" si="128"/>
        <v>#DIV/0!</v>
      </c>
      <c r="O185" s="81">
        <f t="shared" si="126"/>
        <v>0</v>
      </c>
    </row>
    <row r="186" spans="1:15" ht="19.5" hidden="1" customHeight="1" x14ac:dyDescent="0.2">
      <c r="A186" s="106"/>
      <c r="B186" s="106"/>
      <c r="C186" s="22"/>
      <c r="D186" s="40" t="s">
        <v>47</v>
      </c>
      <c r="E186" s="36"/>
      <c r="F186" s="36"/>
      <c r="G186" s="36"/>
      <c r="H186" s="36"/>
      <c r="I186" s="37">
        <f t="shared" si="137"/>
        <v>0</v>
      </c>
      <c r="J186" s="37"/>
      <c r="K186" s="38"/>
      <c r="L186" s="31"/>
      <c r="M186" s="36"/>
      <c r="N186" s="65" t="e">
        <f t="shared" si="128"/>
        <v>#DIV/0!</v>
      </c>
      <c r="O186" s="81">
        <f t="shared" si="126"/>
        <v>0</v>
      </c>
    </row>
    <row r="187" spans="1:15" ht="25.5" hidden="1" x14ac:dyDescent="0.2">
      <c r="A187" s="106" t="s">
        <v>72</v>
      </c>
      <c r="B187" s="22" t="s">
        <v>239</v>
      </c>
      <c r="C187" s="22"/>
      <c r="D187" s="40" t="s">
        <v>240</v>
      </c>
      <c r="E187" s="36"/>
      <c r="F187" s="36"/>
      <c r="G187" s="36"/>
      <c r="H187" s="36"/>
      <c r="I187" s="37">
        <f t="shared" si="137"/>
        <v>0</v>
      </c>
      <c r="J187" s="37"/>
      <c r="K187" s="38">
        <f t="shared" si="133"/>
        <v>0</v>
      </c>
      <c r="L187" s="31"/>
      <c r="M187" s="36"/>
      <c r="N187" s="65" t="e">
        <f t="shared" si="128"/>
        <v>#DIV/0!</v>
      </c>
      <c r="O187" s="81">
        <f t="shared" si="126"/>
        <v>0</v>
      </c>
    </row>
    <row r="188" spans="1:15" ht="31.5" hidden="1" customHeight="1" x14ac:dyDescent="0.2">
      <c r="A188" s="106"/>
      <c r="B188" s="106" t="s">
        <v>349</v>
      </c>
      <c r="C188" s="106"/>
      <c r="D188" s="41" t="s">
        <v>348</v>
      </c>
      <c r="E188" s="36"/>
      <c r="F188" s="53">
        <f>F190+F192+F191</f>
        <v>0</v>
      </c>
      <c r="G188" s="53">
        <f t="shared" ref="G188:H188" si="150">G190+G192+G191</f>
        <v>0</v>
      </c>
      <c r="H188" s="36">
        <f t="shared" si="150"/>
        <v>0</v>
      </c>
      <c r="I188" s="37">
        <f t="shared" si="137"/>
        <v>0</v>
      </c>
      <c r="J188" s="37"/>
      <c r="K188" s="38"/>
      <c r="L188" s="31"/>
      <c r="M188" s="36">
        <f>M190+M191+M192</f>
        <v>0</v>
      </c>
      <c r="N188" s="65" t="e">
        <f t="shared" si="128"/>
        <v>#DIV/0!</v>
      </c>
      <c r="O188" s="81">
        <f t="shared" si="126"/>
        <v>0</v>
      </c>
    </row>
    <row r="189" spans="1:15" ht="17.25" hidden="1" customHeight="1" x14ac:dyDescent="0.2">
      <c r="A189" s="106"/>
      <c r="B189" s="106"/>
      <c r="C189" s="106"/>
      <c r="D189" s="40" t="s">
        <v>47</v>
      </c>
      <c r="E189" s="36"/>
      <c r="F189" s="36"/>
      <c r="G189" s="36"/>
      <c r="H189" s="36"/>
      <c r="I189" s="37">
        <f t="shared" si="137"/>
        <v>0</v>
      </c>
      <c r="J189" s="37"/>
      <c r="K189" s="38"/>
      <c r="L189" s="31"/>
      <c r="M189" s="36"/>
      <c r="N189" s="65"/>
      <c r="O189" s="81">
        <f t="shared" si="126"/>
        <v>0</v>
      </c>
    </row>
    <row r="190" spans="1:15" ht="77.25" hidden="1" customHeight="1" x14ac:dyDescent="0.2">
      <c r="A190" s="106"/>
      <c r="B190" s="22" t="s">
        <v>350</v>
      </c>
      <c r="C190" s="22"/>
      <c r="D190" s="40" t="s">
        <v>351</v>
      </c>
      <c r="E190" s="36"/>
      <c r="F190" s="53"/>
      <c r="G190" s="36"/>
      <c r="H190" s="36"/>
      <c r="I190" s="37">
        <f t="shared" si="137"/>
        <v>0</v>
      </c>
      <c r="J190" s="37"/>
      <c r="K190" s="38"/>
      <c r="L190" s="31"/>
      <c r="M190" s="36"/>
      <c r="N190" s="65" t="e">
        <f t="shared" si="128"/>
        <v>#DIV/0!</v>
      </c>
      <c r="O190" s="81">
        <f t="shared" si="126"/>
        <v>0</v>
      </c>
    </row>
    <row r="191" spans="1:15" ht="97.5" hidden="1" customHeight="1" x14ac:dyDescent="0.2">
      <c r="A191" s="106"/>
      <c r="B191" s="22" t="s">
        <v>368</v>
      </c>
      <c r="C191" s="22"/>
      <c r="D191" s="40" t="s">
        <v>369</v>
      </c>
      <c r="E191" s="36"/>
      <c r="F191" s="36"/>
      <c r="G191" s="36"/>
      <c r="H191" s="36"/>
      <c r="I191" s="37">
        <f t="shared" si="137"/>
        <v>0</v>
      </c>
      <c r="J191" s="37"/>
      <c r="K191" s="38"/>
      <c r="L191" s="31"/>
      <c r="M191" s="36"/>
      <c r="N191" s="65" t="e">
        <f t="shared" si="128"/>
        <v>#DIV/0!</v>
      </c>
      <c r="O191" s="81">
        <f t="shared" si="126"/>
        <v>0</v>
      </c>
    </row>
    <row r="192" spans="1:15" ht="93" hidden="1" customHeight="1" x14ac:dyDescent="0.2">
      <c r="A192" s="106"/>
      <c r="B192" s="22" t="s">
        <v>361</v>
      </c>
      <c r="C192" s="22"/>
      <c r="D192" s="40" t="s">
        <v>362</v>
      </c>
      <c r="E192" s="36"/>
      <c r="F192" s="36"/>
      <c r="G192" s="36"/>
      <c r="H192" s="36"/>
      <c r="I192" s="37">
        <f t="shared" si="137"/>
        <v>0</v>
      </c>
      <c r="J192" s="37"/>
      <c r="K192" s="38"/>
      <c r="L192" s="31"/>
      <c r="M192" s="36"/>
      <c r="N192" s="65" t="e">
        <f t="shared" si="128"/>
        <v>#DIV/0!</v>
      </c>
      <c r="O192" s="81">
        <f t="shared" si="126"/>
        <v>0</v>
      </c>
    </row>
    <row r="193" spans="1:15" ht="17.25" customHeight="1" x14ac:dyDescent="0.2">
      <c r="A193" s="106"/>
      <c r="B193" s="22" t="s">
        <v>242</v>
      </c>
      <c r="C193" s="22"/>
      <c r="D193" s="41" t="s">
        <v>243</v>
      </c>
      <c r="E193" s="36">
        <f>E195+E196</f>
        <v>1107.3400000000001</v>
      </c>
      <c r="F193" s="36">
        <f t="shared" ref="F193:H193" si="151">F195+F196</f>
        <v>1107.3400000000001</v>
      </c>
      <c r="G193" s="36">
        <f t="shared" si="151"/>
        <v>0</v>
      </c>
      <c r="H193" s="36">
        <f t="shared" si="151"/>
        <v>450.98</v>
      </c>
      <c r="I193" s="37">
        <f t="shared" si="137"/>
        <v>40.726425488106635</v>
      </c>
      <c r="J193" s="37"/>
      <c r="K193" s="38">
        <f t="shared" si="133"/>
        <v>0</v>
      </c>
      <c r="L193" s="31"/>
      <c r="M193" s="36">
        <f>M195+M196</f>
        <v>422.98</v>
      </c>
      <c r="N193" s="91">
        <f t="shared" si="128"/>
        <v>106.61969833089036</v>
      </c>
      <c r="O193" s="81">
        <f t="shared" si="126"/>
        <v>28</v>
      </c>
    </row>
    <row r="194" spans="1:15" ht="17.25" customHeight="1" x14ac:dyDescent="0.2">
      <c r="A194" s="106"/>
      <c r="B194" s="22"/>
      <c r="C194" s="22"/>
      <c r="D194" s="40" t="s">
        <v>47</v>
      </c>
      <c r="E194" s="36"/>
      <c r="F194" s="36"/>
      <c r="G194" s="36"/>
      <c r="H194" s="36"/>
      <c r="I194" s="37"/>
      <c r="J194" s="37"/>
      <c r="K194" s="38"/>
      <c r="L194" s="31"/>
      <c r="M194" s="36"/>
      <c r="N194" s="38"/>
      <c r="O194" s="81">
        <f t="shared" si="126"/>
        <v>0</v>
      </c>
    </row>
    <row r="195" spans="1:15" ht="18" customHeight="1" x14ac:dyDescent="0.2">
      <c r="A195" s="106" t="s">
        <v>31</v>
      </c>
      <c r="B195" s="22" t="s">
        <v>244</v>
      </c>
      <c r="C195" s="106" t="s">
        <v>172</v>
      </c>
      <c r="D195" s="40" t="s">
        <v>246</v>
      </c>
      <c r="E195" s="36">
        <v>98.9</v>
      </c>
      <c r="F195" s="36">
        <v>98.9</v>
      </c>
      <c r="G195" s="31"/>
      <c r="H195" s="31"/>
      <c r="I195" s="37">
        <f t="shared" si="137"/>
        <v>0</v>
      </c>
      <c r="J195" s="37"/>
      <c r="K195" s="38">
        <f t="shared" si="133"/>
        <v>0</v>
      </c>
      <c r="L195" s="31"/>
      <c r="M195" s="36">
        <v>72</v>
      </c>
      <c r="N195" s="91"/>
      <c r="O195" s="81">
        <f t="shared" si="126"/>
        <v>-72</v>
      </c>
    </row>
    <row r="196" spans="1:15" ht="17.25" customHeight="1" x14ac:dyDescent="0.2">
      <c r="A196" s="106" t="s">
        <v>26</v>
      </c>
      <c r="B196" s="22" t="s">
        <v>245</v>
      </c>
      <c r="C196" s="106"/>
      <c r="D196" s="40" t="s">
        <v>247</v>
      </c>
      <c r="E196" s="36">
        <v>1008.44</v>
      </c>
      <c r="F196" s="36">
        <v>1008.44</v>
      </c>
      <c r="G196" s="31"/>
      <c r="H196" s="31">
        <v>450.98</v>
      </c>
      <c r="I196" s="37">
        <f t="shared" si="137"/>
        <v>44.720558486374998</v>
      </c>
      <c r="J196" s="37"/>
      <c r="K196" s="38">
        <f t="shared" si="133"/>
        <v>0</v>
      </c>
      <c r="L196" s="31"/>
      <c r="M196" s="31">
        <v>350.98</v>
      </c>
      <c r="N196" s="91">
        <f t="shared" si="128"/>
        <v>128.49165194597981</v>
      </c>
      <c r="O196" s="81">
        <f t="shared" si="126"/>
        <v>100</v>
      </c>
    </row>
    <row r="197" spans="1:15" ht="12.75" hidden="1" customHeight="1" x14ac:dyDescent="0.2">
      <c r="A197" s="106" t="s">
        <v>72</v>
      </c>
      <c r="B197" s="106"/>
      <c r="C197" s="106"/>
      <c r="D197" s="52" t="s">
        <v>67</v>
      </c>
      <c r="E197" s="36"/>
      <c r="F197" s="36"/>
      <c r="G197" s="31"/>
      <c r="H197" s="31"/>
      <c r="I197" s="37">
        <f t="shared" si="137"/>
        <v>0</v>
      </c>
      <c r="J197" s="37"/>
      <c r="K197" s="38">
        <f t="shared" si="133"/>
        <v>0</v>
      </c>
      <c r="L197" s="31"/>
      <c r="M197" s="36"/>
      <c r="N197" s="76" t="e">
        <f t="shared" si="128"/>
        <v>#DIV/0!</v>
      </c>
      <c r="O197" s="81">
        <f t="shared" si="126"/>
        <v>0</v>
      </c>
    </row>
    <row r="198" spans="1:15" ht="19.5" customHeight="1" x14ac:dyDescent="0.2">
      <c r="A198" s="12" t="s">
        <v>36</v>
      </c>
      <c r="B198" s="12" t="s">
        <v>173</v>
      </c>
      <c r="C198" s="12"/>
      <c r="D198" s="33" t="s">
        <v>50</v>
      </c>
      <c r="E198" s="30">
        <v>5240.7</v>
      </c>
      <c r="F198" s="30">
        <v>5362.835</v>
      </c>
      <c r="G198" s="32"/>
      <c r="H198" s="32">
        <v>122.13500000000001</v>
      </c>
      <c r="I198" s="34">
        <f t="shared" si="137"/>
        <v>2.277433484341771</v>
      </c>
      <c r="J198" s="34"/>
      <c r="K198" s="35">
        <f t="shared" si="133"/>
        <v>0</v>
      </c>
      <c r="L198" s="32"/>
      <c r="M198" s="32">
        <v>426.87400000000002</v>
      </c>
      <c r="N198" s="76">
        <f t="shared" si="128"/>
        <v>28.611487230423965</v>
      </c>
      <c r="O198" s="80">
        <f t="shared" si="126"/>
        <v>-304.73900000000003</v>
      </c>
    </row>
    <row r="199" spans="1:15" ht="21" customHeight="1" x14ac:dyDescent="0.2">
      <c r="A199" s="12" t="s">
        <v>38</v>
      </c>
      <c r="B199" s="12" t="s">
        <v>174</v>
      </c>
      <c r="C199" s="12"/>
      <c r="D199" s="33" t="s">
        <v>52</v>
      </c>
      <c r="E199" s="30">
        <v>8000.9</v>
      </c>
      <c r="F199" s="30">
        <v>8000.9</v>
      </c>
      <c r="G199" s="32"/>
      <c r="H199" s="32">
        <v>1124.3040000000001</v>
      </c>
      <c r="I199" s="34">
        <f t="shared" si="137"/>
        <v>14.052219125348401</v>
      </c>
      <c r="J199" s="34"/>
      <c r="K199" s="35">
        <f t="shared" si="133"/>
        <v>0</v>
      </c>
      <c r="L199" s="32"/>
      <c r="M199" s="32">
        <v>306.39999999999998</v>
      </c>
      <c r="N199" s="111" t="s">
        <v>437</v>
      </c>
      <c r="O199" s="80">
        <f t="shared" si="126"/>
        <v>817.90400000000011</v>
      </c>
    </row>
    <row r="200" spans="1:15" ht="21" customHeight="1" x14ac:dyDescent="0.2">
      <c r="A200" s="12" t="s">
        <v>30</v>
      </c>
      <c r="B200" s="12" t="s">
        <v>175</v>
      </c>
      <c r="C200" s="12"/>
      <c r="D200" s="33" t="s">
        <v>107</v>
      </c>
      <c r="E200" s="30">
        <f>E202+E205+E206+E211</f>
        <v>525653.31499999994</v>
      </c>
      <c r="F200" s="30">
        <f>F202+F205+F206+F211+F208</f>
        <v>365327.70200000005</v>
      </c>
      <c r="G200" s="30">
        <f t="shared" ref="G200:H200" si="152">G202+G205+G206+G211+G208</f>
        <v>0</v>
      </c>
      <c r="H200" s="30">
        <f t="shared" si="152"/>
        <v>12845.916000000001</v>
      </c>
      <c r="I200" s="34">
        <f t="shared" si="137"/>
        <v>3.5162720838508981</v>
      </c>
      <c r="J200" s="34"/>
      <c r="K200" s="35">
        <f t="shared" si="133"/>
        <v>0</v>
      </c>
      <c r="L200" s="32"/>
      <c r="M200" s="30">
        <f>M202+M205+M206+M211+M208</f>
        <v>649.91499999999996</v>
      </c>
      <c r="N200" s="111" t="s">
        <v>443</v>
      </c>
      <c r="O200" s="80">
        <f t="shared" si="126"/>
        <v>12196.001</v>
      </c>
    </row>
    <row r="201" spans="1:15" ht="18" customHeight="1" x14ac:dyDescent="0.2">
      <c r="A201" s="106"/>
      <c r="B201" s="106"/>
      <c r="C201" s="106"/>
      <c r="D201" s="41" t="s">
        <v>48</v>
      </c>
      <c r="E201" s="36"/>
      <c r="F201" s="36"/>
      <c r="G201" s="36"/>
      <c r="H201" s="36"/>
      <c r="I201" s="37">
        <f t="shared" si="137"/>
        <v>0</v>
      </c>
      <c r="J201" s="37"/>
      <c r="K201" s="38">
        <f t="shared" si="133"/>
        <v>0</v>
      </c>
      <c r="L201" s="31"/>
      <c r="M201" s="36"/>
      <c r="N201" s="38"/>
      <c r="O201" s="81">
        <f t="shared" si="126"/>
        <v>0</v>
      </c>
    </row>
    <row r="202" spans="1:15" ht="21" customHeight="1" x14ac:dyDescent="0.2">
      <c r="A202" s="106"/>
      <c r="B202" s="106" t="s">
        <v>176</v>
      </c>
      <c r="C202" s="106"/>
      <c r="D202" s="41" t="s">
        <v>248</v>
      </c>
      <c r="E202" s="36">
        <f>E204</f>
        <v>52560</v>
      </c>
      <c r="F202" s="36">
        <f t="shared" ref="F202:H202" si="153">F204</f>
        <v>59922.419000000002</v>
      </c>
      <c r="G202" s="36">
        <f t="shared" si="153"/>
        <v>0</v>
      </c>
      <c r="H202" s="36">
        <f t="shared" si="153"/>
        <v>5885.9</v>
      </c>
      <c r="I202" s="37">
        <f t="shared" si="137"/>
        <v>9.8225340335476101</v>
      </c>
      <c r="J202" s="37"/>
      <c r="K202" s="38"/>
      <c r="L202" s="31"/>
      <c r="M202" s="36">
        <f t="shared" ref="M202" si="154">M204</f>
        <v>624.28300000000002</v>
      </c>
      <c r="N202" s="101" t="s">
        <v>444</v>
      </c>
      <c r="O202" s="81">
        <f t="shared" si="126"/>
        <v>5261.6169999999993</v>
      </c>
    </row>
    <row r="203" spans="1:15" ht="17.25" customHeight="1" x14ac:dyDescent="0.2">
      <c r="A203" s="106"/>
      <c r="B203" s="22"/>
      <c r="C203" s="106"/>
      <c r="D203" s="40" t="s">
        <v>47</v>
      </c>
      <c r="E203" s="36"/>
      <c r="F203" s="36"/>
      <c r="G203" s="36"/>
      <c r="H203" s="36"/>
      <c r="I203" s="37">
        <f t="shared" si="137"/>
        <v>0</v>
      </c>
      <c r="J203" s="37"/>
      <c r="K203" s="38"/>
      <c r="L203" s="31"/>
      <c r="M203" s="36"/>
      <c r="N203" s="38"/>
      <c r="O203" s="81">
        <f t="shared" si="126"/>
        <v>0</v>
      </c>
    </row>
    <row r="204" spans="1:15" ht="22.5" customHeight="1" x14ac:dyDescent="0.2">
      <c r="A204" s="106"/>
      <c r="B204" s="22" t="s">
        <v>250</v>
      </c>
      <c r="C204" s="106"/>
      <c r="D204" s="39" t="s">
        <v>249</v>
      </c>
      <c r="E204" s="36">
        <v>52560</v>
      </c>
      <c r="F204" s="36">
        <v>59922.419000000002</v>
      </c>
      <c r="G204" s="36"/>
      <c r="H204" s="36">
        <v>5885.9</v>
      </c>
      <c r="I204" s="37">
        <f t="shared" si="137"/>
        <v>9.8225340335476101</v>
      </c>
      <c r="J204" s="37"/>
      <c r="K204" s="38"/>
      <c r="L204" s="31"/>
      <c r="M204" s="36">
        <v>624.28300000000002</v>
      </c>
      <c r="N204" s="101" t="s">
        <v>444</v>
      </c>
      <c r="O204" s="81">
        <f t="shared" si="126"/>
        <v>5261.6169999999993</v>
      </c>
    </row>
    <row r="205" spans="1:15" ht="24.95" customHeight="1" x14ac:dyDescent="0.2">
      <c r="A205" s="106"/>
      <c r="B205" s="106" t="s">
        <v>184</v>
      </c>
      <c r="C205" s="106"/>
      <c r="D205" s="41" t="s">
        <v>299</v>
      </c>
      <c r="E205" s="36">
        <v>285284.8</v>
      </c>
      <c r="F205" s="36">
        <v>98810.835000000006</v>
      </c>
      <c r="G205" s="36"/>
      <c r="H205" s="36"/>
      <c r="I205" s="37">
        <f t="shared" si="137"/>
        <v>0</v>
      </c>
      <c r="J205" s="37"/>
      <c r="K205" s="38">
        <f t="shared" si="133"/>
        <v>0</v>
      </c>
      <c r="L205" s="31"/>
      <c r="M205" s="36"/>
      <c r="N205" s="38"/>
      <c r="O205" s="81">
        <f t="shared" si="126"/>
        <v>0</v>
      </c>
    </row>
    <row r="206" spans="1:15" ht="23.25" customHeight="1" x14ac:dyDescent="0.2">
      <c r="A206" s="106"/>
      <c r="B206" s="106" t="s">
        <v>205</v>
      </c>
      <c r="C206" s="106"/>
      <c r="D206" s="41" t="s">
        <v>253</v>
      </c>
      <c r="E206" s="36">
        <v>186060.51500000001</v>
      </c>
      <c r="F206" s="36">
        <v>204846.448</v>
      </c>
      <c r="G206" s="36"/>
      <c r="H206" s="36">
        <v>6943.9960000000001</v>
      </c>
      <c r="I206" s="37">
        <f t="shared" si="137"/>
        <v>3.3898542385269965</v>
      </c>
      <c r="J206" s="37"/>
      <c r="K206" s="38"/>
      <c r="L206" s="31"/>
      <c r="M206" s="36">
        <v>25.632000000000001</v>
      </c>
      <c r="N206" s="101" t="s">
        <v>445</v>
      </c>
      <c r="O206" s="81">
        <f t="shared" si="126"/>
        <v>6918.3640000000005</v>
      </c>
    </row>
    <row r="207" spans="1:15" ht="24.75" hidden="1" customHeight="1" x14ac:dyDescent="0.2">
      <c r="A207" s="106" t="s">
        <v>73</v>
      </c>
      <c r="B207" s="106"/>
      <c r="C207" s="106"/>
      <c r="D207" s="7" t="s">
        <v>105</v>
      </c>
      <c r="E207" s="36"/>
      <c r="F207" s="36"/>
      <c r="G207" s="31"/>
      <c r="H207" s="31"/>
      <c r="I207" s="37">
        <f t="shared" si="137"/>
        <v>0</v>
      </c>
      <c r="J207" s="37"/>
      <c r="K207" s="38">
        <f t="shared" si="133"/>
        <v>0</v>
      </c>
      <c r="L207" s="32"/>
      <c r="M207" s="36"/>
      <c r="N207" s="64" t="e">
        <f t="shared" ref="N207:N210" si="155">H207/M207*100</f>
        <v>#DIV/0!</v>
      </c>
      <c r="O207" s="81">
        <f t="shared" si="126"/>
        <v>0</v>
      </c>
    </row>
    <row r="208" spans="1:15" ht="15.75" hidden="1" customHeight="1" x14ac:dyDescent="0.2">
      <c r="A208" s="106"/>
      <c r="B208" s="106" t="s">
        <v>254</v>
      </c>
      <c r="C208" s="106"/>
      <c r="D208" s="7" t="s">
        <v>363</v>
      </c>
      <c r="E208" s="36"/>
      <c r="F208" s="36">
        <f>F210</f>
        <v>0</v>
      </c>
      <c r="G208" s="36">
        <f t="shared" ref="G208:H208" si="156">G210</f>
        <v>0</v>
      </c>
      <c r="H208" s="36">
        <f t="shared" si="156"/>
        <v>0</v>
      </c>
      <c r="I208" s="37">
        <f t="shared" si="137"/>
        <v>0</v>
      </c>
      <c r="J208" s="37"/>
      <c r="K208" s="38"/>
      <c r="L208" s="32"/>
      <c r="M208" s="36">
        <f>M210</f>
        <v>0</v>
      </c>
      <c r="N208" s="64" t="e">
        <f t="shared" si="155"/>
        <v>#DIV/0!</v>
      </c>
      <c r="O208" s="81">
        <f t="shared" si="126"/>
        <v>0</v>
      </c>
    </row>
    <row r="209" spans="1:15" ht="15.75" hidden="1" customHeight="1" x14ac:dyDescent="0.2">
      <c r="A209" s="106"/>
      <c r="B209" s="106"/>
      <c r="C209" s="106"/>
      <c r="D209" s="40" t="s">
        <v>47</v>
      </c>
      <c r="E209" s="36"/>
      <c r="F209" s="36"/>
      <c r="G209" s="31"/>
      <c r="H209" s="31"/>
      <c r="I209" s="37">
        <f t="shared" si="137"/>
        <v>0</v>
      </c>
      <c r="J209" s="37"/>
      <c r="K209" s="38"/>
      <c r="L209" s="32"/>
      <c r="M209" s="36"/>
      <c r="N209" s="64" t="e">
        <f t="shared" si="155"/>
        <v>#DIV/0!</v>
      </c>
      <c r="O209" s="81">
        <f t="shared" si="126"/>
        <v>0</v>
      </c>
    </row>
    <row r="210" spans="1:15" ht="27" hidden="1" customHeight="1" x14ac:dyDescent="0.2">
      <c r="A210" s="106"/>
      <c r="B210" s="22" t="s">
        <v>365</v>
      </c>
      <c r="C210" s="22"/>
      <c r="D210" s="39" t="s">
        <v>364</v>
      </c>
      <c r="E210" s="36"/>
      <c r="F210" s="36"/>
      <c r="G210" s="31"/>
      <c r="H210" s="31"/>
      <c r="I210" s="37">
        <f t="shared" si="137"/>
        <v>0</v>
      </c>
      <c r="J210" s="37"/>
      <c r="K210" s="38"/>
      <c r="L210" s="32"/>
      <c r="M210" s="31"/>
      <c r="N210" s="64" t="e">
        <f t="shared" si="155"/>
        <v>#DIV/0!</v>
      </c>
      <c r="O210" s="81">
        <f t="shared" si="126"/>
        <v>0</v>
      </c>
    </row>
    <row r="211" spans="1:15" ht="19.5" customHeight="1" x14ac:dyDescent="0.2">
      <c r="A211" s="106" t="s">
        <v>74</v>
      </c>
      <c r="B211" s="106" t="s">
        <v>256</v>
      </c>
      <c r="C211" s="106"/>
      <c r="D211" s="7" t="s">
        <v>257</v>
      </c>
      <c r="E211" s="36">
        <v>1748</v>
      </c>
      <c r="F211" s="36">
        <v>1748</v>
      </c>
      <c r="G211" s="31"/>
      <c r="H211" s="31">
        <v>16.02</v>
      </c>
      <c r="I211" s="37">
        <f t="shared" si="137"/>
        <v>0.91647597254004587</v>
      </c>
      <c r="J211" s="37"/>
      <c r="K211" s="38">
        <f t="shared" si="133"/>
        <v>0</v>
      </c>
      <c r="L211" s="32"/>
      <c r="M211" s="36"/>
      <c r="N211" s="64" t="e">
        <f t="shared" ref="N211" si="157">H211/M211*100</f>
        <v>#DIV/0!</v>
      </c>
      <c r="O211" s="81">
        <f t="shared" ref="O211:O293" si="158">H211-M211</f>
        <v>16.02</v>
      </c>
    </row>
    <row r="212" spans="1:15" ht="17.25" customHeight="1" x14ac:dyDescent="0.2">
      <c r="A212" s="106"/>
      <c r="B212" s="12" t="s">
        <v>300</v>
      </c>
      <c r="C212" s="12"/>
      <c r="D212" s="33" t="s">
        <v>301</v>
      </c>
      <c r="E212" s="30">
        <v>59</v>
      </c>
      <c r="F212" s="30">
        <v>59</v>
      </c>
      <c r="G212" s="32"/>
      <c r="H212" s="32"/>
      <c r="I212" s="34">
        <f t="shared" si="137"/>
        <v>0</v>
      </c>
      <c r="J212" s="37"/>
      <c r="K212" s="38"/>
      <c r="L212" s="32"/>
      <c r="M212" s="30"/>
      <c r="N212" s="38"/>
      <c r="O212" s="80">
        <f t="shared" si="158"/>
        <v>0</v>
      </c>
    </row>
    <row r="213" spans="1:15" ht="21.75" customHeight="1" x14ac:dyDescent="0.2">
      <c r="A213" s="12"/>
      <c r="B213" s="12" t="s">
        <v>179</v>
      </c>
      <c r="C213" s="12"/>
      <c r="D213" s="33" t="s">
        <v>258</v>
      </c>
      <c r="E213" s="30">
        <f>E215+E222+E223+E224+E225+E216+E231</f>
        <v>717082.75199999998</v>
      </c>
      <c r="F213" s="45">
        <f>F215+F222+F223+F224+F225+F216+F231</f>
        <v>780384.07111000002</v>
      </c>
      <c r="G213" s="45">
        <f>G215+G222+G223+G224+G225+G216+G231</f>
        <v>0</v>
      </c>
      <c r="H213" s="30">
        <f>H215+H222+H223+H224+H225+H216+H231</f>
        <v>48933.242000000006</v>
      </c>
      <c r="I213" s="34">
        <f t="shared" si="137"/>
        <v>6.2704050238235265</v>
      </c>
      <c r="J213" s="34"/>
      <c r="K213" s="35">
        <f t="shared" si="133"/>
        <v>0</v>
      </c>
      <c r="L213" s="32"/>
      <c r="M213" s="30">
        <f>M215+M222+M223+M224+M225+M216+M231</f>
        <v>12243.579</v>
      </c>
      <c r="N213" s="111" t="s">
        <v>446</v>
      </c>
      <c r="O213" s="80">
        <f t="shared" si="158"/>
        <v>36689.663000000008</v>
      </c>
    </row>
    <row r="214" spans="1:15" ht="17.25" customHeight="1" x14ac:dyDescent="0.2">
      <c r="A214" s="106"/>
      <c r="B214" s="106"/>
      <c r="C214" s="106"/>
      <c r="D214" s="41" t="s">
        <v>48</v>
      </c>
      <c r="E214" s="36"/>
      <c r="F214" s="53"/>
      <c r="G214" s="31"/>
      <c r="H214" s="31"/>
      <c r="I214" s="37">
        <f t="shared" si="137"/>
        <v>0</v>
      </c>
      <c r="J214" s="37"/>
      <c r="K214" s="38">
        <f t="shared" si="133"/>
        <v>0</v>
      </c>
      <c r="L214" s="32"/>
      <c r="M214" s="36"/>
      <c r="N214" s="64" t="e">
        <f t="shared" ref="N214:N276" si="159">H214/M214*100</f>
        <v>#DIV/0!</v>
      </c>
      <c r="O214" s="81">
        <f t="shared" si="158"/>
        <v>0</v>
      </c>
    </row>
    <row r="215" spans="1:15" ht="19.5" customHeight="1" x14ac:dyDescent="0.2">
      <c r="A215" s="106"/>
      <c r="B215" s="106" t="s">
        <v>308</v>
      </c>
      <c r="C215" s="106"/>
      <c r="D215" s="41" t="s">
        <v>302</v>
      </c>
      <c r="E215" s="36">
        <v>216722.54800000001</v>
      </c>
      <c r="F215" s="36">
        <v>228530.736</v>
      </c>
      <c r="G215" s="31"/>
      <c r="H215" s="31">
        <v>21516.927</v>
      </c>
      <c r="I215" s="37">
        <f t="shared" si="137"/>
        <v>9.4153317740157281</v>
      </c>
      <c r="J215" s="37"/>
      <c r="K215" s="38"/>
      <c r="L215" s="32"/>
      <c r="M215" s="31">
        <v>9203.4279999999999</v>
      </c>
      <c r="N215" s="101" t="s">
        <v>447</v>
      </c>
      <c r="O215" s="81">
        <f t="shared" si="158"/>
        <v>12313.499</v>
      </c>
    </row>
    <row r="216" spans="1:15" ht="21.75" customHeight="1" x14ac:dyDescent="0.2">
      <c r="A216" s="106"/>
      <c r="B216" s="106" t="s">
        <v>309</v>
      </c>
      <c r="C216" s="106"/>
      <c r="D216" s="41" t="s">
        <v>303</v>
      </c>
      <c r="E216" s="36">
        <f>E218+E219+E221+E220</f>
        <v>99776.922000000006</v>
      </c>
      <c r="F216" s="36">
        <f t="shared" ref="F216:G216" si="160">F218+F219+F221+F220</f>
        <v>99776.922000000006</v>
      </c>
      <c r="G216" s="36">
        <f t="shared" si="160"/>
        <v>0</v>
      </c>
      <c r="H216" s="36">
        <f>H218+H219+H221+H220</f>
        <v>1340.1759999999999</v>
      </c>
      <c r="I216" s="37">
        <f t="shared" si="137"/>
        <v>1.3431723219523648</v>
      </c>
      <c r="J216" s="37"/>
      <c r="K216" s="38"/>
      <c r="L216" s="32"/>
      <c r="M216" s="36">
        <f>M218+M219+M221+M220</f>
        <v>564.51700000000005</v>
      </c>
      <c r="N216" s="101" t="s">
        <v>448</v>
      </c>
      <c r="O216" s="81">
        <f t="shared" si="158"/>
        <v>775.65899999999988</v>
      </c>
    </row>
    <row r="217" spans="1:15" ht="16.5" customHeight="1" x14ac:dyDescent="0.2">
      <c r="A217" s="106"/>
      <c r="B217" s="106"/>
      <c r="C217" s="106"/>
      <c r="D217" s="40" t="s">
        <v>47</v>
      </c>
      <c r="E217" s="36"/>
      <c r="F217" s="53"/>
      <c r="G217" s="31"/>
      <c r="H217" s="31"/>
      <c r="I217" s="37">
        <f t="shared" si="137"/>
        <v>0</v>
      </c>
      <c r="J217" s="37"/>
      <c r="K217" s="38"/>
      <c r="L217" s="32"/>
      <c r="M217" s="36"/>
      <c r="N217" s="64"/>
      <c r="O217" s="81">
        <f t="shared" si="158"/>
        <v>0</v>
      </c>
    </row>
    <row r="218" spans="1:15" ht="22.5" customHeight="1" x14ac:dyDescent="0.2">
      <c r="A218" s="106"/>
      <c r="B218" s="106" t="s">
        <v>310</v>
      </c>
      <c r="C218" s="106"/>
      <c r="D218" s="40" t="s">
        <v>304</v>
      </c>
      <c r="E218" s="36">
        <v>71857.64</v>
      </c>
      <c r="F218" s="36">
        <v>72357.64</v>
      </c>
      <c r="G218" s="31"/>
      <c r="H218" s="31">
        <v>1340.1759999999999</v>
      </c>
      <c r="I218" s="37">
        <f t="shared" si="137"/>
        <v>1.8521554876582487</v>
      </c>
      <c r="J218" s="37"/>
      <c r="K218" s="38"/>
      <c r="L218" s="32"/>
      <c r="M218" s="31">
        <v>452.286</v>
      </c>
      <c r="N218" s="101" t="s">
        <v>449</v>
      </c>
      <c r="O218" s="81">
        <f t="shared" si="158"/>
        <v>887.88999999999987</v>
      </c>
    </row>
    <row r="219" spans="1:15" ht="18" customHeight="1" x14ac:dyDescent="0.2">
      <c r="A219" s="106" t="s">
        <v>83</v>
      </c>
      <c r="B219" s="106" t="s">
        <v>311</v>
      </c>
      <c r="C219" s="106"/>
      <c r="D219" s="40" t="s">
        <v>305</v>
      </c>
      <c r="E219" s="36">
        <v>24306.66</v>
      </c>
      <c r="F219" s="36">
        <v>24306.66</v>
      </c>
      <c r="G219" s="31"/>
      <c r="H219" s="31"/>
      <c r="I219" s="37">
        <f t="shared" si="137"/>
        <v>0</v>
      </c>
      <c r="J219" s="37"/>
      <c r="K219" s="38">
        <f t="shared" si="133"/>
        <v>0</v>
      </c>
      <c r="L219" s="31"/>
      <c r="M219" s="31">
        <v>112.23099999999999</v>
      </c>
      <c r="N219" s="91">
        <f t="shared" si="159"/>
        <v>0</v>
      </c>
      <c r="O219" s="81">
        <f t="shared" si="158"/>
        <v>-112.23099999999999</v>
      </c>
    </row>
    <row r="220" spans="1:15" ht="18" customHeight="1" x14ac:dyDescent="0.2">
      <c r="A220" s="106"/>
      <c r="B220" s="106" t="s">
        <v>384</v>
      </c>
      <c r="C220" s="106"/>
      <c r="D220" s="40" t="s">
        <v>385</v>
      </c>
      <c r="E220" s="36">
        <v>1480.1479999999999</v>
      </c>
      <c r="F220" s="36">
        <v>980.14800000000002</v>
      </c>
      <c r="G220" s="31"/>
      <c r="H220" s="31"/>
      <c r="I220" s="37">
        <f t="shared" si="137"/>
        <v>0</v>
      </c>
      <c r="J220" s="37"/>
      <c r="K220" s="38"/>
      <c r="L220" s="31"/>
      <c r="M220" s="31"/>
      <c r="N220" s="64" t="e">
        <f t="shared" si="159"/>
        <v>#DIV/0!</v>
      </c>
      <c r="O220" s="81">
        <f t="shared" si="158"/>
        <v>0</v>
      </c>
    </row>
    <row r="221" spans="1:15" ht="17.25" customHeight="1" x14ac:dyDescent="0.2">
      <c r="A221" s="106" t="s">
        <v>199</v>
      </c>
      <c r="B221" s="106" t="s">
        <v>312</v>
      </c>
      <c r="C221" s="106"/>
      <c r="D221" s="40" t="s">
        <v>306</v>
      </c>
      <c r="E221" s="36">
        <v>2132.4740000000002</v>
      </c>
      <c r="F221" s="36">
        <v>2132.4740000000002</v>
      </c>
      <c r="G221" s="31"/>
      <c r="H221" s="31"/>
      <c r="I221" s="37">
        <f t="shared" si="137"/>
        <v>0</v>
      </c>
      <c r="J221" s="37"/>
      <c r="K221" s="38">
        <f t="shared" si="133"/>
        <v>0</v>
      </c>
      <c r="L221" s="31"/>
      <c r="M221" s="31"/>
      <c r="N221" s="64" t="e">
        <f t="shared" si="159"/>
        <v>#DIV/0!</v>
      </c>
      <c r="O221" s="81">
        <f t="shared" si="158"/>
        <v>0</v>
      </c>
    </row>
    <row r="222" spans="1:15" ht="17.25" customHeight="1" x14ac:dyDescent="0.2">
      <c r="A222" s="106"/>
      <c r="B222" s="106" t="s">
        <v>313</v>
      </c>
      <c r="C222" s="106"/>
      <c r="D222" s="41" t="s">
        <v>377</v>
      </c>
      <c r="E222" s="36">
        <v>248957.82699999999</v>
      </c>
      <c r="F222" s="53">
        <v>250591.75469</v>
      </c>
      <c r="G222" s="36"/>
      <c r="H222" s="36">
        <v>1679.115</v>
      </c>
      <c r="I222" s="104">
        <f t="shared" si="137"/>
        <v>0.67005995551497133</v>
      </c>
      <c r="J222" s="37"/>
      <c r="K222" s="38">
        <f t="shared" si="133"/>
        <v>0</v>
      </c>
      <c r="L222" s="31"/>
      <c r="M222" s="36">
        <v>2475.634</v>
      </c>
      <c r="N222" s="91">
        <f t="shared" si="159"/>
        <v>67.825655973378943</v>
      </c>
      <c r="O222" s="81">
        <f t="shared" si="158"/>
        <v>-796.51900000000001</v>
      </c>
    </row>
    <row r="223" spans="1:15" ht="18" customHeight="1" x14ac:dyDescent="0.2">
      <c r="A223" s="106"/>
      <c r="B223" s="106" t="s">
        <v>314</v>
      </c>
      <c r="C223" s="106"/>
      <c r="D223" s="41" t="s">
        <v>307</v>
      </c>
      <c r="E223" s="36">
        <v>20171.255000000001</v>
      </c>
      <c r="F223" s="36">
        <v>20254.475999999999</v>
      </c>
      <c r="G223" s="31"/>
      <c r="H223" s="31">
        <v>83.221000000000004</v>
      </c>
      <c r="I223" s="37">
        <f t="shared" si="137"/>
        <v>0.41087708218173608</v>
      </c>
      <c r="J223" s="37"/>
      <c r="K223" s="38">
        <f t="shared" si="133"/>
        <v>0</v>
      </c>
      <c r="L223" s="31"/>
      <c r="M223" s="31"/>
      <c r="N223" s="64" t="e">
        <f t="shared" si="159"/>
        <v>#DIV/0!</v>
      </c>
      <c r="O223" s="81">
        <f t="shared" si="158"/>
        <v>83.221000000000004</v>
      </c>
    </row>
    <row r="224" spans="1:15" ht="18" customHeight="1" x14ac:dyDescent="0.2">
      <c r="A224" s="106" t="s">
        <v>114</v>
      </c>
      <c r="B224" s="106" t="s">
        <v>315</v>
      </c>
      <c r="C224" s="106"/>
      <c r="D224" s="41" t="s">
        <v>316</v>
      </c>
      <c r="E224" s="36">
        <v>2218</v>
      </c>
      <c r="F224" s="36">
        <v>20238.116000000002</v>
      </c>
      <c r="G224" s="31"/>
      <c r="H224" s="31">
        <v>1022.116</v>
      </c>
      <c r="I224" s="37">
        <f>IF(F224&gt;0,H224/F224*100,0)</f>
        <v>5.0504503482438778</v>
      </c>
      <c r="J224" s="37"/>
      <c r="K224" s="38">
        <f t="shared" si="133"/>
        <v>0</v>
      </c>
      <c r="L224" s="31"/>
      <c r="M224" s="31"/>
      <c r="N224" s="64" t="e">
        <f t="shared" si="159"/>
        <v>#DIV/0!</v>
      </c>
      <c r="O224" s="81">
        <f t="shared" si="158"/>
        <v>1022.116</v>
      </c>
    </row>
    <row r="225" spans="1:15" ht="16.5" customHeight="1" x14ac:dyDescent="0.2">
      <c r="A225" s="106"/>
      <c r="B225" s="106" t="s">
        <v>317</v>
      </c>
      <c r="C225" s="106"/>
      <c r="D225" s="41" t="s">
        <v>318</v>
      </c>
      <c r="E225" s="36">
        <f>E230</f>
        <v>129236.2</v>
      </c>
      <c r="F225" s="53">
        <f>F230</f>
        <v>160992.06641999999</v>
      </c>
      <c r="G225" s="53">
        <f t="shared" ref="G225" si="161">G230+G228+G227</f>
        <v>0</v>
      </c>
      <c r="H225" s="36">
        <f>H230+H228+H227</f>
        <v>23291.687000000002</v>
      </c>
      <c r="I225" s="37">
        <f t="shared" ref="I225:I228" si="162">IF(F225&gt;0,H225/F225*100,0)</f>
        <v>14.46759925376452</v>
      </c>
      <c r="J225" s="37"/>
      <c r="K225" s="38">
        <f t="shared" ref="K225:K228" si="163">IF(G225&gt;0,H225/G225*100,0)</f>
        <v>0</v>
      </c>
      <c r="L225" s="31"/>
      <c r="M225" s="36">
        <f>M228+M229+M230</f>
        <v>0</v>
      </c>
      <c r="N225" s="64" t="e">
        <f t="shared" si="159"/>
        <v>#DIV/0!</v>
      </c>
      <c r="O225" s="81">
        <f t="shared" si="158"/>
        <v>23291.687000000002</v>
      </c>
    </row>
    <row r="226" spans="1:15" ht="15.75" customHeight="1" x14ac:dyDescent="0.2">
      <c r="A226" s="106"/>
      <c r="B226" s="106"/>
      <c r="C226" s="106"/>
      <c r="D226" s="40" t="s">
        <v>47</v>
      </c>
      <c r="E226" s="36"/>
      <c r="F226" s="53"/>
      <c r="G226" s="31"/>
      <c r="H226" s="31"/>
      <c r="I226" s="37">
        <f t="shared" si="162"/>
        <v>0</v>
      </c>
      <c r="J226" s="37"/>
      <c r="K226" s="38">
        <f t="shared" si="163"/>
        <v>0</v>
      </c>
      <c r="L226" s="31"/>
      <c r="M226" s="36"/>
      <c r="N226" s="64" t="e">
        <f t="shared" si="159"/>
        <v>#DIV/0!</v>
      </c>
      <c r="O226" s="81">
        <f t="shared" si="158"/>
        <v>0</v>
      </c>
    </row>
    <row r="227" spans="1:15" ht="24.95" hidden="1" customHeight="1" x14ac:dyDescent="0.2">
      <c r="A227" s="106"/>
      <c r="B227" s="106" t="s">
        <v>366</v>
      </c>
      <c r="C227" s="106"/>
      <c r="D227" s="40" t="s">
        <v>367</v>
      </c>
      <c r="E227" s="36"/>
      <c r="F227" s="53"/>
      <c r="G227" s="31"/>
      <c r="H227" s="31"/>
      <c r="I227" s="37">
        <f t="shared" si="162"/>
        <v>0</v>
      </c>
      <c r="J227" s="37"/>
      <c r="K227" s="38"/>
      <c r="L227" s="31"/>
      <c r="M227" s="36"/>
      <c r="N227" s="64" t="e">
        <f t="shared" si="159"/>
        <v>#DIV/0!</v>
      </c>
      <c r="O227" s="81">
        <f t="shared" si="158"/>
        <v>0</v>
      </c>
    </row>
    <row r="228" spans="1:15" ht="29.25" hidden="1" customHeight="1" x14ac:dyDescent="0.2">
      <c r="A228" s="106"/>
      <c r="B228" s="106" t="s">
        <v>366</v>
      </c>
      <c r="C228" s="106"/>
      <c r="D228" s="40" t="s">
        <v>367</v>
      </c>
      <c r="E228" s="36"/>
      <c r="F228" s="53"/>
      <c r="G228" s="31"/>
      <c r="H228" s="31"/>
      <c r="I228" s="37">
        <f t="shared" si="162"/>
        <v>0</v>
      </c>
      <c r="J228" s="37"/>
      <c r="K228" s="38">
        <f t="shared" si="163"/>
        <v>0</v>
      </c>
      <c r="L228" s="31"/>
      <c r="M228" s="36"/>
      <c r="N228" s="83" t="e">
        <f t="shared" si="159"/>
        <v>#DIV/0!</v>
      </c>
      <c r="O228" s="81">
        <f t="shared" si="158"/>
        <v>0</v>
      </c>
    </row>
    <row r="229" spans="1:15" ht="26.25" hidden="1" customHeight="1" x14ac:dyDescent="0.2">
      <c r="A229" s="106"/>
      <c r="B229" s="106" t="s">
        <v>411</v>
      </c>
      <c r="C229" s="106"/>
      <c r="D229" s="40" t="s">
        <v>412</v>
      </c>
      <c r="E229" s="36"/>
      <c r="F229" s="53"/>
      <c r="G229" s="31"/>
      <c r="H229" s="31"/>
      <c r="I229" s="37"/>
      <c r="J229" s="37"/>
      <c r="K229" s="38"/>
      <c r="L229" s="31"/>
      <c r="M229" s="36"/>
      <c r="N229" s="83" t="e">
        <f t="shared" ref="N229" si="164">H229/M229*100</f>
        <v>#DIV/0!</v>
      </c>
      <c r="O229" s="81">
        <f t="shared" ref="O229" si="165">H229-M229</f>
        <v>0</v>
      </c>
    </row>
    <row r="230" spans="1:15" ht="38.25" customHeight="1" x14ac:dyDescent="0.2">
      <c r="A230" s="106"/>
      <c r="B230" s="106" t="s">
        <v>319</v>
      </c>
      <c r="C230" s="22"/>
      <c r="D230" s="40" t="s">
        <v>320</v>
      </c>
      <c r="E230" s="36">
        <v>129236.2</v>
      </c>
      <c r="F230" s="53">
        <v>160992.06641999999</v>
      </c>
      <c r="G230" s="31"/>
      <c r="H230" s="31">
        <v>23291.687000000002</v>
      </c>
      <c r="I230" s="37">
        <f>IF(F230&gt;0,H230/F230*100,0)</f>
        <v>14.46759925376452</v>
      </c>
      <c r="J230" s="37"/>
      <c r="K230" s="38"/>
      <c r="L230" s="31"/>
      <c r="M230" s="31"/>
      <c r="N230" s="64" t="e">
        <f t="shared" si="159"/>
        <v>#DIV/0!</v>
      </c>
      <c r="O230" s="81">
        <f t="shared" si="158"/>
        <v>23291.687000000002</v>
      </c>
    </row>
    <row r="231" spans="1:15" ht="18" hidden="1" customHeight="1" x14ac:dyDescent="0.2">
      <c r="A231" s="106"/>
      <c r="B231" s="106" t="s">
        <v>345</v>
      </c>
      <c r="C231" s="22"/>
      <c r="D231" s="41" t="s">
        <v>346</v>
      </c>
      <c r="E231" s="36"/>
      <c r="F231" s="36"/>
      <c r="G231" s="31"/>
      <c r="H231" s="31"/>
      <c r="I231" s="84">
        <f>IF(F231&gt;0,H231/F231*100,0)</f>
        <v>0</v>
      </c>
      <c r="J231" s="37"/>
      <c r="K231" s="38"/>
      <c r="L231" s="31"/>
      <c r="M231" s="36"/>
      <c r="N231" s="83" t="e">
        <f t="shared" si="159"/>
        <v>#DIV/0!</v>
      </c>
      <c r="O231" s="81">
        <f t="shared" si="158"/>
        <v>0</v>
      </c>
    </row>
    <row r="232" spans="1:15" ht="18.75" hidden="1" customHeight="1" x14ac:dyDescent="0.2">
      <c r="A232" s="12" t="s">
        <v>40</v>
      </c>
      <c r="B232" s="12" t="s">
        <v>180</v>
      </c>
      <c r="C232" s="12"/>
      <c r="D232" s="33" t="s">
        <v>259</v>
      </c>
      <c r="E232" s="30">
        <f>E234+E239</f>
        <v>0</v>
      </c>
      <c r="F232" s="85">
        <f>F234+F239+F240</f>
        <v>0</v>
      </c>
      <c r="G232" s="30">
        <f>G234+G239+G240</f>
        <v>0</v>
      </c>
      <c r="H232" s="30">
        <f>H234+H239+H240</f>
        <v>0</v>
      </c>
      <c r="I232" s="34">
        <f t="shared" si="137"/>
        <v>0</v>
      </c>
      <c r="J232" s="34"/>
      <c r="K232" s="35">
        <f t="shared" si="133"/>
        <v>0</v>
      </c>
      <c r="L232" s="32"/>
      <c r="M232" s="30">
        <f>M234+M239+M240+M238</f>
        <v>0</v>
      </c>
      <c r="N232" s="64" t="e">
        <f t="shared" si="159"/>
        <v>#DIV/0!</v>
      </c>
      <c r="O232" s="80">
        <f t="shared" si="158"/>
        <v>0</v>
      </c>
    </row>
    <row r="233" spans="1:15" ht="19.5" hidden="1" customHeight="1" x14ac:dyDescent="0.2">
      <c r="A233" s="106"/>
      <c r="B233" s="106"/>
      <c r="C233" s="106"/>
      <c r="D233" s="41" t="s">
        <v>48</v>
      </c>
      <c r="E233" s="36"/>
      <c r="F233" s="36"/>
      <c r="G233" s="36"/>
      <c r="H233" s="36"/>
      <c r="I233" s="37">
        <f t="shared" si="137"/>
        <v>0</v>
      </c>
      <c r="J233" s="37"/>
      <c r="K233" s="38">
        <f t="shared" si="133"/>
        <v>0</v>
      </c>
      <c r="L233" s="32"/>
      <c r="M233" s="36"/>
      <c r="N233" s="64" t="e">
        <f t="shared" si="159"/>
        <v>#DIV/0!</v>
      </c>
      <c r="O233" s="81">
        <f t="shared" si="158"/>
        <v>0</v>
      </c>
    </row>
    <row r="234" spans="1:15" ht="13.5" hidden="1" customHeight="1" x14ac:dyDescent="0.2">
      <c r="A234" s="106" t="s">
        <v>27</v>
      </c>
      <c r="B234" s="106" t="s">
        <v>264</v>
      </c>
      <c r="C234" s="106" t="s">
        <v>186</v>
      </c>
      <c r="D234" s="41" t="s">
        <v>28</v>
      </c>
      <c r="E234" s="36">
        <f>E237</f>
        <v>0</v>
      </c>
      <c r="F234" s="36">
        <f t="shared" ref="F234:H234" si="166">F237</f>
        <v>0</v>
      </c>
      <c r="G234" s="36">
        <f t="shared" si="166"/>
        <v>0</v>
      </c>
      <c r="H234" s="36">
        <f t="shared" si="166"/>
        <v>0</v>
      </c>
      <c r="I234" s="37">
        <f t="shared" si="137"/>
        <v>0</v>
      </c>
      <c r="J234" s="37"/>
      <c r="K234" s="38">
        <f t="shared" si="133"/>
        <v>0</v>
      </c>
      <c r="L234" s="32"/>
      <c r="M234" s="36">
        <f t="shared" ref="M234" si="167">M237</f>
        <v>0</v>
      </c>
      <c r="N234" s="64" t="e">
        <f t="shared" si="159"/>
        <v>#DIV/0!</v>
      </c>
      <c r="O234" s="81">
        <f t="shared" si="158"/>
        <v>0</v>
      </c>
    </row>
    <row r="235" spans="1:15" ht="8.25" hidden="1" customHeight="1" x14ac:dyDescent="0.2">
      <c r="A235" s="106" t="s">
        <v>45</v>
      </c>
      <c r="B235" s="106"/>
      <c r="C235" s="106"/>
      <c r="D235" s="7" t="s">
        <v>8</v>
      </c>
      <c r="E235" s="36"/>
      <c r="F235" s="53"/>
      <c r="G235" s="36"/>
      <c r="H235" s="36"/>
      <c r="I235" s="37">
        <f t="shared" si="137"/>
        <v>0</v>
      </c>
      <c r="J235" s="37"/>
      <c r="K235" s="38">
        <f t="shared" si="133"/>
        <v>0</v>
      </c>
      <c r="L235" s="32"/>
      <c r="M235" s="36"/>
      <c r="N235" s="64" t="e">
        <f t="shared" si="159"/>
        <v>#DIV/0!</v>
      </c>
      <c r="O235" s="81">
        <f t="shared" si="158"/>
        <v>0</v>
      </c>
    </row>
    <row r="236" spans="1:15" ht="12" hidden="1" customHeight="1" x14ac:dyDescent="0.2">
      <c r="A236" s="106"/>
      <c r="B236" s="106"/>
      <c r="C236" s="106"/>
      <c r="D236" s="40" t="s">
        <v>47</v>
      </c>
      <c r="E236" s="36"/>
      <c r="F236" s="53"/>
      <c r="G236" s="36"/>
      <c r="H236" s="36"/>
      <c r="I236" s="37">
        <f t="shared" si="137"/>
        <v>0</v>
      </c>
      <c r="J236" s="37"/>
      <c r="K236" s="38"/>
      <c r="L236" s="32"/>
      <c r="M236" s="36"/>
      <c r="N236" s="64" t="e">
        <f t="shared" si="159"/>
        <v>#DIV/0!</v>
      </c>
      <c r="O236" s="81">
        <f t="shared" si="158"/>
        <v>0</v>
      </c>
    </row>
    <row r="237" spans="1:15" ht="12" hidden="1" customHeight="1" x14ac:dyDescent="0.2">
      <c r="A237" s="106"/>
      <c r="B237" s="22" t="s">
        <v>265</v>
      </c>
      <c r="C237" s="106"/>
      <c r="D237" s="39" t="s">
        <v>28</v>
      </c>
      <c r="E237" s="36"/>
      <c r="F237" s="36"/>
      <c r="G237" s="36"/>
      <c r="H237" s="36"/>
      <c r="I237" s="37">
        <f t="shared" si="137"/>
        <v>0</v>
      </c>
      <c r="J237" s="37"/>
      <c r="K237" s="38"/>
      <c r="L237" s="32"/>
      <c r="M237" s="36"/>
      <c r="N237" s="64" t="e">
        <f t="shared" si="159"/>
        <v>#DIV/0!</v>
      </c>
      <c r="O237" s="81">
        <f t="shared" si="158"/>
        <v>0</v>
      </c>
    </row>
    <row r="238" spans="1:15" ht="17.25" hidden="1" customHeight="1" x14ac:dyDescent="0.2">
      <c r="A238" s="106"/>
      <c r="B238" s="22" t="s">
        <v>370</v>
      </c>
      <c r="C238" s="106"/>
      <c r="D238" s="77" t="s">
        <v>389</v>
      </c>
      <c r="E238" s="36"/>
      <c r="F238" s="36"/>
      <c r="G238" s="36"/>
      <c r="H238" s="36"/>
      <c r="I238" s="37"/>
      <c r="J238" s="37"/>
      <c r="K238" s="38"/>
      <c r="L238" s="32"/>
      <c r="M238" s="36"/>
      <c r="N238" s="64" t="e">
        <f t="shared" si="159"/>
        <v>#DIV/0!</v>
      </c>
      <c r="O238" s="81">
        <f t="shared" si="158"/>
        <v>0</v>
      </c>
    </row>
    <row r="239" spans="1:15" ht="9" hidden="1" customHeight="1" x14ac:dyDescent="0.2">
      <c r="A239" s="106"/>
      <c r="B239" s="106" t="s">
        <v>341</v>
      </c>
      <c r="C239" s="106"/>
      <c r="D239" s="41" t="s">
        <v>342</v>
      </c>
      <c r="E239" s="36"/>
      <c r="F239" s="36"/>
      <c r="G239" s="36"/>
      <c r="H239" s="36"/>
      <c r="I239" s="37">
        <f t="shared" si="137"/>
        <v>0</v>
      </c>
      <c r="J239" s="37"/>
      <c r="K239" s="38"/>
      <c r="L239" s="32"/>
      <c r="M239" s="36"/>
      <c r="N239" s="64" t="e">
        <f t="shared" si="159"/>
        <v>#DIV/0!</v>
      </c>
      <c r="O239" s="81">
        <f t="shared" si="158"/>
        <v>0</v>
      </c>
    </row>
    <row r="240" spans="1:15" ht="18" hidden="1" customHeight="1" x14ac:dyDescent="0.2">
      <c r="A240" s="106"/>
      <c r="B240" s="106" t="s">
        <v>353</v>
      </c>
      <c r="C240" s="106"/>
      <c r="D240" s="41" t="s">
        <v>352</v>
      </c>
      <c r="E240" s="36"/>
      <c r="F240" s="82">
        <f>F244+F242</f>
        <v>0</v>
      </c>
      <c r="G240" s="36">
        <f t="shared" ref="G240:H240" si="168">G244+G242</f>
        <v>0</v>
      </c>
      <c r="H240" s="36">
        <f t="shared" si="168"/>
        <v>0</v>
      </c>
      <c r="I240" s="37">
        <f t="shared" ref="I240" si="169">IF(F240&gt;0,H240/F240*100,0)</f>
        <v>0</v>
      </c>
      <c r="J240" s="37"/>
      <c r="K240" s="38"/>
      <c r="L240" s="32"/>
      <c r="M240" s="36">
        <f>M242+M243+M244</f>
        <v>0</v>
      </c>
      <c r="N240" s="64" t="e">
        <f t="shared" si="159"/>
        <v>#DIV/0!</v>
      </c>
      <c r="O240" s="81">
        <f t="shared" si="158"/>
        <v>0</v>
      </c>
    </row>
    <row r="241" spans="1:15" ht="17.25" hidden="1" customHeight="1" x14ac:dyDescent="0.2">
      <c r="A241" s="106"/>
      <c r="B241" s="106"/>
      <c r="C241" s="106"/>
      <c r="D241" s="40" t="s">
        <v>47</v>
      </c>
      <c r="E241" s="36"/>
      <c r="F241" s="36"/>
      <c r="G241" s="36"/>
      <c r="H241" s="36"/>
      <c r="I241" s="37">
        <f t="shared" si="137"/>
        <v>0</v>
      </c>
      <c r="J241" s="37"/>
      <c r="K241" s="38"/>
      <c r="L241" s="32"/>
      <c r="M241" s="36"/>
      <c r="N241" s="64" t="e">
        <f t="shared" si="159"/>
        <v>#DIV/0!</v>
      </c>
      <c r="O241" s="81">
        <f t="shared" si="158"/>
        <v>0</v>
      </c>
    </row>
    <row r="242" spans="1:15" ht="28.5" hidden="1" customHeight="1" x14ac:dyDescent="0.2">
      <c r="A242" s="106"/>
      <c r="B242" s="22" t="s">
        <v>355</v>
      </c>
      <c r="C242" s="22"/>
      <c r="D242" s="40" t="s">
        <v>354</v>
      </c>
      <c r="E242" s="36"/>
      <c r="F242" s="36"/>
      <c r="G242" s="36"/>
      <c r="H242" s="36"/>
      <c r="I242" s="37">
        <f t="shared" si="137"/>
        <v>0</v>
      </c>
      <c r="J242" s="37"/>
      <c r="K242" s="38"/>
      <c r="L242" s="32"/>
      <c r="M242" s="36"/>
      <c r="N242" s="64" t="e">
        <f t="shared" si="159"/>
        <v>#DIV/0!</v>
      </c>
      <c r="O242" s="81">
        <f t="shared" si="158"/>
        <v>0</v>
      </c>
    </row>
    <row r="243" spans="1:15" ht="6" hidden="1" customHeight="1" x14ac:dyDescent="0.2">
      <c r="A243" s="106"/>
      <c r="B243" s="22" t="s">
        <v>357</v>
      </c>
      <c r="C243" s="22"/>
      <c r="D243" s="40" t="s">
        <v>356</v>
      </c>
      <c r="E243" s="36"/>
      <c r="F243" s="82"/>
      <c r="G243" s="36"/>
      <c r="H243" s="36"/>
      <c r="I243" s="37">
        <f t="shared" si="137"/>
        <v>0</v>
      </c>
      <c r="J243" s="37"/>
      <c r="K243" s="38"/>
      <c r="L243" s="32"/>
      <c r="M243" s="36"/>
      <c r="N243" s="64" t="e">
        <f t="shared" si="159"/>
        <v>#DIV/0!</v>
      </c>
      <c r="O243" s="81">
        <f t="shared" si="158"/>
        <v>0</v>
      </c>
    </row>
    <row r="244" spans="1:15" ht="25.5" hidden="1" customHeight="1" x14ac:dyDescent="0.2">
      <c r="A244" s="106"/>
      <c r="B244" s="22" t="s">
        <v>390</v>
      </c>
      <c r="C244" s="22"/>
      <c r="D244" s="40" t="s">
        <v>391</v>
      </c>
      <c r="E244" s="36"/>
      <c r="F244" s="82"/>
      <c r="G244" s="79"/>
      <c r="H244" s="36"/>
      <c r="I244" s="37">
        <f t="shared" si="137"/>
        <v>0</v>
      </c>
      <c r="J244" s="37"/>
      <c r="K244" s="38"/>
      <c r="L244" s="32"/>
      <c r="M244" s="36"/>
      <c r="N244" s="64" t="e">
        <f t="shared" si="159"/>
        <v>#DIV/0!</v>
      </c>
      <c r="O244" s="81">
        <f t="shared" si="158"/>
        <v>0</v>
      </c>
    </row>
    <row r="245" spans="1:15" ht="16.5" customHeight="1" x14ac:dyDescent="0.2">
      <c r="A245" s="12" t="s">
        <v>37</v>
      </c>
      <c r="B245" s="12" t="s">
        <v>188</v>
      </c>
      <c r="C245" s="12"/>
      <c r="D245" s="33" t="s">
        <v>267</v>
      </c>
      <c r="E245" s="30">
        <f>E247</f>
        <v>1221.4000000000001</v>
      </c>
      <c r="F245" s="30">
        <f t="shared" ref="F245:H245" si="170">F247</f>
        <v>1221.4000000000001</v>
      </c>
      <c r="G245" s="30">
        <f t="shared" si="170"/>
        <v>0</v>
      </c>
      <c r="H245" s="30">
        <f t="shared" si="170"/>
        <v>0</v>
      </c>
      <c r="I245" s="37">
        <f t="shared" si="137"/>
        <v>0</v>
      </c>
      <c r="J245" s="34"/>
      <c r="K245" s="35">
        <f t="shared" si="133"/>
        <v>0</v>
      </c>
      <c r="L245" s="32"/>
      <c r="M245" s="30">
        <f t="shared" ref="M245" si="171">M247</f>
        <v>0</v>
      </c>
      <c r="N245" s="65" t="e">
        <f t="shared" si="159"/>
        <v>#DIV/0!</v>
      </c>
      <c r="O245" s="80">
        <f t="shared" si="158"/>
        <v>0</v>
      </c>
    </row>
    <row r="246" spans="1:15" ht="16.5" customHeight="1" x14ac:dyDescent="0.2">
      <c r="A246" s="12"/>
      <c r="B246" s="12"/>
      <c r="C246" s="12"/>
      <c r="D246" s="41" t="s">
        <v>48</v>
      </c>
      <c r="E246" s="30"/>
      <c r="F246" s="30"/>
      <c r="G246" s="30"/>
      <c r="H246" s="30"/>
      <c r="I246" s="37">
        <f t="shared" si="137"/>
        <v>0</v>
      </c>
      <c r="J246" s="34"/>
      <c r="K246" s="35"/>
      <c r="L246" s="32"/>
      <c r="M246" s="36"/>
      <c r="N246" s="64" t="e">
        <f t="shared" si="159"/>
        <v>#DIV/0!</v>
      </c>
      <c r="O246" s="81">
        <f t="shared" si="158"/>
        <v>0</v>
      </c>
    </row>
    <row r="247" spans="1:15" ht="20.25" customHeight="1" x14ac:dyDescent="0.2">
      <c r="A247" s="12" t="s">
        <v>75</v>
      </c>
      <c r="B247" s="106">
        <v>7530</v>
      </c>
      <c r="C247" s="63"/>
      <c r="D247" s="97" t="s">
        <v>321</v>
      </c>
      <c r="E247" s="36">
        <v>1221.4000000000001</v>
      </c>
      <c r="F247" s="36">
        <v>1221.4000000000001</v>
      </c>
      <c r="G247" s="36"/>
      <c r="H247" s="36"/>
      <c r="I247" s="37">
        <f t="shared" si="137"/>
        <v>0</v>
      </c>
      <c r="J247" s="37"/>
      <c r="K247" s="38">
        <f t="shared" si="133"/>
        <v>0</v>
      </c>
      <c r="L247" s="31"/>
      <c r="M247" s="36"/>
      <c r="N247" s="64" t="e">
        <f t="shared" si="159"/>
        <v>#DIV/0!</v>
      </c>
      <c r="O247" s="81">
        <f t="shared" si="158"/>
        <v>0</v>
      </c>
    </row>
    <row r="248" spans="1:15" ht="21.75" customHeight="1" x14ac:dyDescent="0.2">
      <c r="A248" s="12" t="s">
        <v>78</v>
      </c>
      <c r="B248" s="12" t="s">
        <v>268</v>
      </c>
      <c r="C248" s="23"/>
      <c r="D248" s="96" t="s">
        <v>269</v>
      </c>
      <c r="E248" s="30">
        <f>E254+E255+E256+E258+E250</f>
        <v>186405.06399999998</v>
      </c>
      <c r="F248" s="30">
        <f>F254+F255+F256+F258+F250+F253</f>
        <v>202342.08099999998</v>
      </c>
      <c r="G248" s="30">
        <f t="shared" ref="G248:H248" si="172">G254+G255+G256+G258+G250+G253</f>
        <v>0</v>
      </c>
      <c r="H248" s="30">
        <f t="shared" si="172"/>
        <v>86788.603999999992</v>
      </c>
      <c r="I248" s="34">
        <f t="shared" si="137"/>
        <v>42.892019085244065</v>
      </c>
      <c r="J248" s="34"/>
      <c r="K248" s="35">
        <f t="shared" si="133"/>
        <v>0</v>
      </c>
      <c r="L248" s="32"/>
      <c r="M248" s="30">
        <f>M254+M255+M256+M258</f>
        <v>5120.3089999999993</v>
      </c>
      <c r="N248" s="111" t="s">
        <v>450</v>
      </c>
      <c r="O248" s="80">
        <f t="shared" si="158"/>
        <v>81668.294999999998</v>
      </c>
    </row>
    <row r="249" spans="1:15" ht="18" customHeight="1" x14ac:dyDescent="0.2">
      <c r="A249" s="106"/>
      <c r="B249" s="106"/>
      <c r="C249" s="106"/>
      <c r="D249" s="41" t="s">
        <v>48</v>
      </c>
      <c r="E249" s="36"/>
      <c r="F249" s="31"/>
      <c r="G249" s="31"/>
      <c r="H249" s="31"/>
      <c r="I249" s="37">
        <f t="shared" si="137"/>
        <v>0</v>
      </c>
      <c r="J249" s="37"/>
      <c r="K249" s="38">
        <f t="shared" si="133"/>
        <v>0</v>
      </c>
      <c r="L249" s="32"/>
      <c r="M249" s="36"/>
      <c r="N249" s="65" t="e">
        <f t="shared" si="159"/>
        <v>#DIV/0!</v>
      </c>
      <c r="O249" s="81">
        <f t="shared" si="158"/>
        <v>0</v>
      </c>
    </row>
    <row r="250" spans="1:15" ht="18.75" customHeight="1" x14ac:dyDescent="0.2">
      <c r="A250" s="106"/>
      <c r="B250" s="106" t="s">
        <v>274</v>
      </c>
      <c r="C250" s="106"/>
      <c r="D250" s="41" t="s">
        <v>272</v>
      </c>
      <c r="E250" s="36">
        <f>E252</f>
        <v>1170.4000000000001</v>
      </c>
      <c r="F250" s="36">
        <f t="shared" ref="F250:G250" si="173">F252</f>
        <v>1170.4000000000001</v>
      </c>
      <c r="G250" s="36">
        <f t="shared" si="173"/>
        <v>0</v>
      </c>
      <c r="H250" s="31">
        <f>H252</f>
        <v>0</v>
      </c>
      <c r="I250" s="37">
        <f t="shared" ref="I250:I252" si="174">IF(F250&gt;0,H250/F250*100,0)</f>
        <v>0</v>
      </c>
      <c r="J250" s="37"/>
      <c r="K250" s="38">
        <f t="shared" ref="K250:K252" si="175">IF(G250&gt;0,H250/G250*100,0)</f>
        <v>0</v>
      </c>
      <c r="L250" s="32"/>
      <c r="M250" s="36"/>
      <c r="N250" s="64" t="e">
        <f t="shared" si="159"/>
        <v>#DIV/0!</v>
      </c>
      <c r="O250" s="81">
        <f t="shared" ref="O250:O251" si="176">H250-M250</f>
        <v>0</v>
      </c>
    </row>
    <row r="251" spans="1:15" ht="17.25" customHeight="1" x14ac:dyDescent="0.2">
      <c r="A251" s="106"/>
      <c r="B251" s="106"/>
      <c r="C251" s="106"/>
      <c r="D251" s="40" t="s">
        <v>47</v>
      </c>
      <c r="E251" s="36"/>
      <c r="F251" s="31"/>
      <c r="G251" s="31"/>
      <c r="H251" s="31"/>
      <c r="I251" s="37">
        <f t="shared" si="174"/>
        <v>0</v>
      </c>
      <c r="J251" s="37"/>
      <c r="K251" s="38">
        <f t="shared" si="175"/>
        <v>0</v>
      </c>
      <c r="L251" s="32"/>
      <c r="M251" s="36"/>
      <c r="N251" s="64" t="e">
        <f t="shared" si="159"/>
        <v>#DIV/0!</v>
      </c>
      <c r="O251" s="81">
        <f t="shared" si="176"/>
        <v>0</v>
      </c>
    </row>
    <row r="252" spans="1:15" ht="18.75" customHeight="1" x14ac:dyDescent="0.2">
      <c r="A252" s="106"/>
      <c r="B252" s="106" t="s">
        <v>275</v>
      </c>
      <c r="C252" s="106"/>
      <c r="D252" s="41" t="s">
        <v>273</v>
      </c>
      <c r="E252" s="36">
        <v>1170.4000000000001</v>
      </c>
      <c r="F252" s="36">
        <v>1170.4000000000001</v>
      </c>
      <c r="G252" s="31"/>
      <c r="H252" s="31"/>
      <c r="I252" s="37">
        <f t="shared" si="174"/>
        <v>0</v>
      </c>
      <c r="J252" s="37"/>
      <c r="K252" s="38">
        <f t="shared" si="175"/>
        <v>0</v>
      </c>
      <c r="L252" s="32"/>
      <c r="M252" s="36"/>
      <c r="N252" s="64" t="e">
        <f t="shared" ref="N252:N253" si="177">H252/M252*100</f>
        <v>#DIV/0!</v>
      </c>
      <c r="O252" s="81">
        <f t="shared" ref="O252:O253" si="178">H252-M252</f>
        <v>0</v>
      </c>
    </row>
    <row r="253" spans="1:15" ht="18.75" customHeight="1" x14ac:dyDescent="0.2">
      <c r="A253" s="106"/>
      <c r="B253" s="106" t="s">
        <v>424</v>
      </c>
      <c r="C253" s="106"/>
      <c r="D253" s="41" t="s">
        <v>425</v>
      </c>
      <c r="E253" s="36"/>
      <c r="F253" s="36">
        <v>200</v>
      </c>
      <c r="G253" s="31"/>
      <c r="H253" s="31"/>
      <c r="I253" s="37">
        <f t="shared" ref="I253" si="179">IF(F253&gt;0,H253/F253*100,0)</f>
        <v>0</v>
      </c>
      <c r="J253" s="37"/>
      <c r="K253" s="38">
        <f t="shared" ref="K253" si="180">IF(G253&gt;0,H253/G253*100,0)</f>
        <v>0</v>
      </c>
      <c r="L253" s="32"/>
      <c r="M253" s="36"/>
      <c r="N253" s="64" t="e">
        <f t="shared" si="177"/>
        <v>#DIV/0!</v>
      </c>
      <c r="O253" s="81">
        <f t="shared" si="178"/>
        <v>0</v>
      </c>
    </row>
    <row r="254" spans="1:15" ht="19.5" customHeight="1" x14ac:dyDescent="0.2">
      <c r="A254" s="106" t="s">
        <v>79</v>
      </c>
      <c r="B254" s="106" t="s">
        <v>322</v>
      </c>
      <c r="C254" s="106" t="s">
        <v>185</v>
      </c>
      <c r="D254" s="41" t="s">
        <v>323</v>
      </c>
      <c r="E254" s="36">
        <v>99.4</v>
      </c>
      <c r="F254" s="36">
        <v>99.4</v>
      </c>
      <c r="G254" s="31"/>
      <c r="H254" s="31">
        <v>28.619</v>
      </c>
      <c r="I254" s="37">
        <f t="shared" si="137"/>
        <v>28.791750503018104</v>
      </c>
      <c r="J254" s="37"/>
      <c r="K254" s="38">
        <f t="shared" si="133"/>
        <v>0</v>
      </c>
      <c r="L254" s="31"/>
      <c r="M254" s="31">
        <v>1.48</v>
      </c>
      <c r="N254" s="111" t="s">
        <v>451</v>
      </c>
      <c r="O254" s="81">
        <f t="shared" si="158"/>
        <v>27.138999999999999</v>
      </c>
    </row>
    <row r="255" spans="1:15" ht="27" customHeight="1" x14ac:dyDescent="0.2">
      <c r="A255" s="106"/>
      <c r="B255" s="106" t="s">
        <v>324</v>
      </c>
      <c r="C255" s="106"/>
      <c r="D255" s="41" t="s">
        <v>325</v>
      </c>
      <c r="E255" s="36">
        <v>80</v>
      </c>
      <c r="F255" s="36">
        <v>80</v>
      </c>
      <c r="G255" s="31"/>
      <c r="H255" s="31">
        <v>4.05</v>
      </c>
      <c r="I255" s="37">
        <f t="shared" si="137"/>
        <v>5.0625</v>
      </c>
      <c r="J255" s="37"/>
      <c r="K255" s="38"/>
      <c r="L255" s="31"/>
      <c r="M255" s="31"/>
      <c r="N255" s="64" t="e">
        <f t="shared" si="159"/>
        <v>#DIV/0!</v>
      </c>
      <c r="O255" s="81">
        <f t="shared" si="158"/>
        <v>4.05</v>
      </c>
    </row>
    <row r="256" spans="1:15" ht="20.25" customHeight="1" x14ac:dyDescent="0.2">
      <c r="A256" s="106" t="s">
        <v>112</v>
      </c>
      <c r="B256" s="106" t="s">
        <v>326</v>
      </c>
      <c r="C256" s="106" t="s">
        <v>189</v>
      </c>
      <c r="D256" s="41" t="s">
        <v>187</v>
      </c>
      <c r="E256" s="36">
        <v>177450.16399999999</v>
      </c>
      <c r="F256" s="36">
        <v>179036.864</v>
      </c>
      <c r="G256" s="31"/>
      <c r="H256" s="31">
        <v>81653.558000000005</v>
      </c>
      <c r="I256" s="37">
        <f t="shared" si="137"/>
        <v>45.6071203302578</v>
      </c>
      <c r="J256" s="37"/>
      <c r="K256" s="38">
        <f t="shared" si="133"/>
        <v>0</v>
      </c>
      <c r="L256" s="32"/>
      <c r="M256" s="31">
        <v>5118.8289999999997</v>
      </c>
      <c r="N256" s="101" t="s">
        <v>452</v>
      </c>
      <c r="O256" s="81">
        <f t="shared" si="158"/>
        <v>76534.729000000007</v>
      </c>
    </row>
    <row r="257" spans="1:15" ht="15" hidden="1" customHeight="1" x14ac:dyDescent="0.2">
      <c r="A257" s="106" t="s">
        <v>66</v>
      </c>
      <c r="B257" s="106"/>
      <c r="C257" s="106"/>
      <c r="D257" s="51" t="s">
        <v>96</v>
      </c>
      <c r="E257" s="36"/>
      <c r="F257" s="36"/>
      <c r="G257" s="31"/>
      <c r="H257" s="31"/>
      <c r="I257" s="37">
        <f t="shared" si="137"/>
        <v>0</v>
      </c>
      <c r="J257" s="37"/>
      <c r="K257" s="38">
        <f t="shared" ref="K257:K308" si="181">IF(G257&gt;0,H257/G257*100,0)</f>
        <v>0</v>
      </c>
      <c r="L257" s="32"/>
      <c r="M257" s="36"/>
      <c r="N257" s="38" t="e">
        <f t="shared" si="159"/>
        <v>#DIV/0!</v>
      </c>
      <c r="O257" s="81">
        <f t="shared" si="158"/>
        <v>0</v>
      </c>
    </row>
    <row r="258" spans="1:15" ht="19.5" customHeight="1" x14ac:dyDescent="0.2">
      <c r="A258" s="106"/>
      <c r="B258" s="106" t="s">
        <v>279</v>
      </c>
      <c r="C258" s="106"/>
      <c r="D258" s="41" t="s">
        <v>278</v>
      </c>
      <c r="E258" s="36">
        <f>E260+E261</f>
        <v>7605.1</v>
      </c>
      <c r="F258" s="36">
        <f t="shared" ref="F258:H258" si="182">F260+F261</f>
        <v>21755.417000000001</v>
      </c>
      <c r="G258" s="36">
        <f t="shared" si="182"/>
        <v>0</v>
      </c>
      <c r="H258" s="36">
        <f t="shared" si="182"/>
        <v>5102.3770000000004</v>
      </c>
      <c r="I258" s="37">
        <f t="shared" si="137"/>
        <v>23.453363362329483</v>
      </c>
      <c r="J258" s="37"/>
      <c r="K258" s="38"/>
      <c r="L258" s="32"/>
      <c r="M258" s="36">
        <f t="shared" ref="M258" si="183">M260+M261</f>
        <v>0</v>
      </c>
      <c r="N258" s="64" t="e">
        <f t="shared" si="159"/>
        <v>#DIV/0!</v>
      </c>
      <c r="O258" s="81">
        <f t="shared" si="158"/>
        <v>5102.3770000000004</v>
      </c>
    </row>
    <row r="259" spans="1:15" ht="18" customHeight="1" x14ac:dyDescent="0.2">
      <c r="A259" s="106"/>
      <c r="B259" s="106"/>
      <c r="C259" s="106"/>
      <c r="D259" s="40" t="s">
        <v>47</v>
      </c>
      <c r="E259" s="36"/>
      <c r="F259" s="36"/>
      <c r="G259" s="31"/>
      <c r="H259" s="31"/>
      <c r="I259" s="37">
        <f t="shared" si="137"/>
        <v>0</v>
      </c>
      <c r="J259" s="37"/>
      <c r="K259" s="38"/>
      <c r="L259" s="32"/>
      <c r="M259" s="36"/>
      <c r="N259" s="64" t="e">
        <f t="shared" si="159"/>
        <v>#DIV/0!</v>
      </c>
      <c r="O259" s="81">
        <f t="shared" si="158"/>
        <v>0</v>
      </c>
    </row>
    <row r="260" spans="1:15" ht="53.25" customHeight="1" x14ac:dyDescent="0.2">
      <c r="A260" s="106"/>
      <c r="B260" s="22" t="s">
        <v>327</v>
      </c>
      <c r="C260" s="22"/>
      <c r="D260" s="40" t="s">
        <v>328</v>
      </c>
      <c r="E260" s="36">
        <v>7550.1</v>
      </c>
      <c r="F260" s="36">
        <v>7550.1</v>
      </c>
      <c r="G260" s="31"/>
      <c r="H260" s="31"/>
      <c r="I260" s="37">
        <f t="shared" si="137"/>
        <v>0</v>
      </c>
      <c r="J260" s="37"/>
      <c r="K260" s="38"/>
      <c r="L260" s="32"/>
      <c r="M260" s="36"/>
      <c r="N260" s="64" t="e">
        <f t="shared" si="159"/>
        <v>#DIV/0!</v>
      </c>
      <c r="O260" s="81">
        <f t="shared" si="158"/>
        <v>0</v>
      </c>
    </row>
    <row r="261" spans="1:15" ht="18.75" customHeight="1" x14ac:dyDescent="0.2">
      <c r="A261" s="106"/>
      <c r="B261" s="22" t="s">
        <v>282</v>
      </c>
      <c r="C261" s="22"/>
      <c r="D261" s="40" t="s">
        <v>190</v>
      </c>
      <c r="E261" s="36">
        <v>55</v>
      </c>
      <c r="F261" s="36">
        <v>14205.316999999999</v>
      </c>
      <c r="G261" s="31"/>
      <c r="H261" s="31">
        <v>5102.3770000000004</v>
      </c>
      <c r="I261" s="37">
        <f t="shared" si="137"/>
        <v>35.918783086642847</v>
      </c>
      <c r="J261" s="37"/>
      <c r="K261" s="38"/>
      <c r="L261" s="32"/>
      <c r="M261" s="31"/>
      <c r="N261" s="90" t="e">
        <f t="shared" si="159"/>
        <v>#DIV/0!</v>
      </c>
      <c r="O261" s="81">
        <f t="shared" si="158"/>
        <v>5102.3770000000004</v>
      </c>
    </row>
    <row r="262" spans="1:15" ht="25.5" customHeight="1" x14ac:dyDescent="0.2">
      <c r="A262" s="106"/>
      <c r="B262" s="12" t="s">
        <v>283</v>
      </c>
      <c r="C262" s="22"/>
      <c r="D262" s="33" t="s">
        <v>284</v>
      </c>
      <c r="E262" s="30">
        <v>30000</v>
      </c>
      <c r="F262" s="30">
        <v>44384.42</v>
      </c>
      <c r="G262" s="32"/>
      <c r="H262" s="32">
        <v>3472.6439999999998</v>
      </c>
      <c r="I262" s="34">
        <f t="shared" ref="I262" si="184">IF(F262&gt;0,H262/F262*100,0)</f>
        <v>7.824015724436638</v>
      </c>
      <c r="J262" s="34"/>
      <c r="K262" s="35">
        <f t="shared" ref="K262" si="185">IF(G262&gt;0,H262/G262*100,0)</f>
        <v>0</v>
      </c>
      <c r="L262" s="32"/>
      <c r="M262" s="32"/>
      <c r="N262" s="65" t="e">
        <f t="shared" ref="N262" si="186">H262/M262*100</f>
        <v>#DIV/0!</v>
      </c>
      <c r="O262" s="80">
        <f t="shared" ref="O262" si="187">H262-M262</f>
        <v>3472.6439999999998</v>
      </c>
    </row>
    <row r="263" spans="1:15" ht="18.75" customHeight="1" x14ac:dyDescent="0.2">
      <c r="A263" s="12" t="s">
        <v>42</v>
      </c>
      <c r="B263" s="12" t="s">
        <v>285</v>
      </c>
      <c r="C263" s="12"/>
      <c r="D263" s="33" t="s">
        <v>286</v>
      </c>
      <c r="E263" s="30">
        <f>E265</f>
        <v>82.7</v>
      </c>
      <c r="F263" s="30">
        <f>F265+F266</f>
        <v>82.7</v>
      </c>
      <c r="G263" s="30">
        <f t="shared" ref="G263:H263" si="188">G265+G266</f>
        <v>0</v>
      </c>
      <c r="H263" s="30">
        <f t="shared" si="188"/>
        <v>0</v>
      </c>
      <c r="I263" s="34">
        <f t="shared" si="137"/>
        <v>0</v>
      </c>
      <c r="J263" s="34"/>
      <c r="K263" s="35">
        <f t="shared" si="181"/>
        <v>0</v>
      </c>
      <c r="L263" s="32"/>
      <c r="M263" s="30">
        <f>M265</f>
        <v>0</v>
      </c>
      <c r="N263" s="64" t="e">
        <f t="shared" si="159"/>
        <v>#DIV/0!</v>
      </c>
      <c r="O263" s="80">
        <f t="shared" si="158"/>
        <v>0</v>
      </c>
    </row>
    <row r="264" spans="1:15" ht="17.25" customHeight="1" x14ac:dyDescent="0.2">
      <c r="A264" s="106"/>
      <c r="B264" s="106"/>
      <c r="C264" s="106"/>
      <c r="D264" s="98" t="s">
        <v>48</v>
      </c>
      <c r="E264" s="36"/>
      <c r="F264" s="36"/>
      <c r="G264" s="31"/>
      <c r="H264" s="31"/>
      <c r="I264" s="34">
        <f t="shared" si="137"/>
        <v>0</v>
      </c>
      <c r="J264" s="37"/>
      <c r="K264" s="35">
        <f t="shared" si="181"/>
        <v>0</v>
      </c>
      <c r="L264" s="32"/>
      <c r="M264" s="36"/>
      <c r="N264" s="64"/>
      <c r="O264" s="81">
        <f t="shared" si="158"/>
        <v>0</v>
      </c>
    </row>
    <row r="265" spans="1:15" ht="20.45" customHeight="1" x14ac:dyDescent="0.2">
      <c r="A265" s="106" t="s">
        <v>197</v>
      </c>
      <c r="B265" s="106" t="s">
        <v>287</v>
      </c>
      <c r="C265" s="106"/>
      <c r="D265" s="98" t="s">
        <v>288</v>
      </c>
      <c r="E265" s="36">
        <v>82.7</v>
      </c>
      <c r="F265" s="36">
        <v>82.7</v>
      </c>
      <c r="G265" s="31"/>
      <c r="H265" s="31"/>
      <c r="I265" s="37">
        <f t="shared" si="137"/>
        <v>0</v>
      </c>
      <c r="J265" s="37"/>
      <c r="K265" s="38">
        <f t="shared" si="181"/>
        <v>0</v>
      </c>
      <c r="L265" s="31"/>
      <c r="M265" s="31"/>
      <c r="N265" s="64" t="e">
        <f t="shared" si="159"/>
        <v>#DIV/0!</v>
      </c>
      <c r="O265" s="81">
        <f t="shared" si="158"/>
        <v>0</v>
      </c>
    </row>
    <row r="266" spans="1:15" ht="21" hidden="1" customHeight="1" x14ac:dyDescent="0.2">
      <c r="A266" s="106"/>
      <c r="B266" s="106" t="s">
        <v>402</v>
      </c>
      <c r="C266" s="106"/>
      <c r="D266" s="7" t="s">
        <v>403</v>
      </c>
      <c r="E266" s="36"/>
      <c r="F266" s="36"/>
      <c r="G266" s="31"/>
      <c r="H266" s="31"/>
      <c r="I266" s="37">
        <f t="shared" si="137"/>
        <v>0</v>
      </c>
      <c r="J266" s="37"/>
      <c r="K266" s="38"/>
      <c r="L266" s="31"/>
      <c r="M266" s="31"/>
      <c r="N266" s="64" t="e">
        <f t="shared" ref="N266" si="189">H266/M266*100</f>
        <v>#DIV/0!</v>
      </c>
      <c r="O266" s="81">
        <f t="shared" ref="O266" si="190">H266-M266</f>
        <v>0</v>
      </c>
    </row>
    <row r="267" spans="1:15" ht="17.25" customHeight="1" x14ac:dyDescent="0.2">
      <c r="A267" s="12"/>
      <c r="B267" s="12" t="s">
        <v>329</v>
      </c>
      <c r="C267" s="12"/>
      <c r="D267" s="33" t="s">
        <v>330</v>
      </c>
      <c r="E267" s="30">
        <f>E269+E274</f>
        <v>2785</v>
      </c>
      <c r="F267" s="30">
        <f t="shared" ref="F267:H267" si="191">F269+F274</f>
        <v>2785</v>
      </c>
      <c r="G267" s="30">
        <f t="shared" si="191"/>
        <v>0</v>
      </c>
      <c r="H267" s="30">
        <f t="shared" si="191"/>
        <v>267.71199999999999</v>
      </c>
      <c r="I267" s="37">
        <f t="shared" si="137"/>
        <v>9.6126391382405743</v>
      </c>
      <c r="J267" s="37"/>
      <c r="K267" s="38">
        <f t="shared" si="181"/>
        <v>0</v>
      </c>
      <c r="L267" s="31"/>
      <c r="M267" s="30">
        <f t="shared" ref="M267" si="192">M269+M274</f>
        <v>733.447</v>
      </c>
      <c r="N267" s="107">
        <f t="shared" si="159"/>
        <v>36.500524236925088</v>
      </c>
      <c r="O267" s="80">
        <f t="shared" si="158"/>
        <v>-465.73500000000001</v>
      </c>
    </row>
    <row r="268" spans="1:15" ht="17.25" customHeight="1" x14ac:dyDescent="0.2">
      <c r="A268" s="106"/>
      <c r="B268" s="106"/>
      <c r="C268" s="106"/>
      <c r="D268" s="98" t="s">
        <v>48</v>
      </c>
      <c r="E268" s="36"/>
      <c r="F268" s="36"/>
      <c r="G268" s="31"/>
      <c r="H268" s="31"/>
      <c r="I268" s="37">
        <f t="shared" si="137"/>
        <v>0</v>
      </c>
      <c r="J268" s="37"/>
      <c r="K268" s="38">
        <f t="shared" si="181"/>
        <v>0</v>
      </c>
      <c r="L268" s="31"/>
      <c r="M268" s="36"/>
      <c r="N268" s="88"/>
      <c r="O268" s="81">
        <f t="shared" si="158"/>
        <v>0</v>
      </c>
    </row>
    <row r="269" spans="1:15" ht="17.25" customHeight="1" x14ac:dyDescent="0.2">
      <c r="A269" s="106" t="s">
        <v>94</v>
      </c>
      <c r="B269" s="106" t="s">
        <v>331</v>
      </c>
      <c r="C269" s="106" t="s">
        <v>193</v>
      </c>
      <c r="D269" s="98" t="s">
        <v>332</v>
      </c>
      <c r="E269" s="36">
        <f>E271+E272+E273</f>
        <v>1440</v>
      </c>
      <c r="F269" s="36">
        <f>F271+F272+F273</f>
        <v>1440</v>
      </c>
      <c r="G269" s="36">
        <f t="shared" ref="G269:H269" si="193">G271+G272+G273</f>
        <v>0</v>
      </c>
      <c r="H269" s="112">
        <f t="shared" si="193"/>
        <v>267.71199999999999</v>
      </c>
      <c r="I269" s="37">
        <f t="shared" si="137"/>
        <v>18.591111111111111</v>
      </c>
      <c r="J269" s="37"/>
      <c r="K269" s="38">
        <f t="shared" si="181"/>
        <v>0</v>
      </c>
      <c r="L269" s="31"/>
      <c r="M269" s="36">
        <f t="shared" ref="M269" si="194">M271+M272+M273</f>
        <v>733.447</v>
      </c>
      <c r="N269" s="108">
        <f t="shared" si="159"/>
        <v>36.500524236925088</v>
      </c>
      <c r="O269" s="81">
        <f t="shared" si="158"/>
        <v>-465.73500000000001</v>
      </c>
    </row>
    <row r="270" spans="1:15" ht="15" customHeight="1" x14ac:dyDescent="0.2">
      <c r="A270" s="106" t="s">
        <v>206</v>
      </c>
      <c r="B270" s="106"/>
      <c r="C270" s="106"/>
      <c r="D270" s="99" t="s">
        <v>47</v>
      </c>
      <c r="E270" s="36"/>
      <c r="F270" s="36"/>
      <c r="G270" s="31"/>
      <c r="H270" s="31"/>
      <c r="I270" s="37">
        <f t="shared" si="137"/>
        <v>0</v>
      </c>
      <c r="J270" s="37"/>
      <c r="K270" s="38"/>
      <c r="L270" s="31"/>
      <c r="M270" s="36"/>
      <c r="N270" s="88"/>
      <c r="O270" s="81">
        <f t="shared" si="158"/>
        <v>0</v>
      </c>
    </row>
    <row r="271" spans="1:15" hidden="1" x14ac:dyDescent="0.2">
      <c r="A271" s="106" t="s">
        <v>202</v>
      </c>
      <c r="B271" s="22" t="s">
        <v>333</v>
      </c>
      <c r="C271" s="22"/>
      <c r="D271" s="100" t="s">
        <v>91</v>
      </c>
      <c r="E271" s="36"/>
      <c r="F271" s="36"/>
      <c r="G271" s="31"/>
      <c r="H271" s="31"/>
      <c r="I271" s="37">
        <f t="shared" si="137"/>
        <v>0</v>
      </c>
      <c r="J271" s="37"/>
      <c r="K271" s="38"/>
      <c r="L271" s="31"/>
      <c r="M271" s="36"/>
      <c r="N271" s="88" t="e">
        <f t="shared" si="159"/>
        <v>#DIV/0!</v>
      </c>
      <c r="O271" s="81">
        <f t="shared" si="158"/>
        <v>0</v>
      </c>
    </row>
    <row r="272" spans="1:15" x14ac:dyDescent="0.2">
      <c r="A272" s="106" t="s">
        <v>92</v>
      </c>
      <c r="B272" s="22" t="s">
        <v>334</v>
      </c>
      <c r="C272" s="22" t="s">
        <v>194</v>
      </c>
      <c r="D272" s="100" t="s">
        <v>200</v>
      </c>
      <c r="E272" s="31">
        <v>440</v>
      </c>
      <c r="F272" s="31">
        <v>440</v>
      </c>
      <c r="G272" s="31"/>
      <c r="H272" s="31"/>
      <c r="I272" s="37">
        <f t="shared" ref="I272:I273" si="195">IF(F272&gt;0,H272/F272*100,0)</f>
        <v>0</v>
      </c>
      <c r="J272" s="37"/>
      <c r="K272" s="38"/>
      <c r="L272" s="31"/>
      <c r="M272" s="36"/>
      <c r="N272" s="88" t="e">
        <f t="shared" si="159"/>
        <v>#DIV/0!</v>
      </c>
      <c r="O272" s="81">
        <f t="shared" si="158"/>
        <v>0</v>
      </c>
    </row>
    <row r="273" spans="1:15" ht="17.25" customHeight="1" x14ac:dyDescent="0.2">
      <c r="A273" s="106"/>
      <c r="B273" s="22" t="s">
        <v>358</v>
      </c>
      <c r="C273" s="22"/>
      <c r="D273" s="100" t="s">
        <v>201</v>
      </c>
      <c r="E273" s="31">
        <v>1000</v>
      </c>
      <c r="F273" s="31">
        <v>1000</v>
      </c>
      <c r="G273" s="31"/>
      <c r="H273" s="31">
        <v>267.71199999999999</v>
      </c>
      <c r="I273" s="37">
        <f t="shared" si="195"/>
        <v>26.7712</v>
      </c>
      <c r="J273" s="37"/>
      <c r="K273" s="38"/>
      <c r="L273" s="31"/>
      <c r="M273" s="31">
        <v>733.447</v>
      </c>
      <c r="N273" s="108">
        <f t="shared" si="159"/>
        <v>36.500524236925088</v>
      </c>
      <c r="O273" s="81">
        <f t="shared" si="158"/>
        <v>-465.73500000000001</v>
      </c>
    </row>
    <row r="274" spans="1:15" ht="18" customHeight="1" x14ac:dyDescent="0.2">
      <c r="A274" s="106" t="s">
        <v>46</v>
      </c>
      <c r="B274" s="106" t="s">
        <v>335</v>
      </c>
      <c r="C274" s="106" t="s">
        <v>195</v>
      </c>
      <c r="D274" s="98" t="s">
        <v>336</v>
      </c>
      <c r="E274" s="36">
        <v>1345</v>
      </c>
      <c r="F274" s="36">
        <v>1345</v>
      </c>
      <c r="G274" s="31"/>
      <c r="H274" s="31"/>
      <c r="I274" s="37">
        <f t="shared" si="137"/>
        <v>0</v>
      </c>
      <c r="J274" s="37"/>
      <c r="K274" s="38">
        <f t="shared" si="181"/>
        <v>0</v>
      </c>
      <c r="L274" s="31"/>
      <c r="M274" s="31"/>
      <c r="N274" s="88" t="e">
        <f t="shared" si="159"/>
        <v>#DIV/0!</v>
      </c>
      <c r="O274" s="81">
        <f t="shared" si="158"/>
        <v>0</v>
      </c>
    </row>
    <row r="275" spans="1:15" ht="12.75" hidden="1" customHeight="1" x14ac:dyDescent="0.2">
      <c r="A275" s="106"/>
      <c r="B275" s="106"/>
      <c r="C275" s="106"/>
      <c r="D275" s="7"/>
      <c r="E275" s="36"/>
      <c r="F275" s="31"/>
      <c r="G275" s="31"/>
      <c r="H275" s="31"/>
      <c r="I275" s="37">
        <f t="shared" si="137"/>
        <v>0</v>
      </c>
      <c r="J275" s="37"/>
      <c r="K275" s="38">
        <f t="shared" si="181"/>
        <v>0</v>
      </c>
      <c r="L275" s="32"/>
      <c r="M275" s="36"/>
      <c r="N275" s="88" t="e">
        <f t="shared" si="159"/>
        <v>#DIV/0!</v>
      </c>
      <c r="O275" s="81">
        <f t="shared" si="158"/>
        <v>0</v>
      </c>
    </row>
    <row r="276" spans="1:15" hidden="1" x14ac:dyDescent="0.2">
      <c r="A276" s="106"/>
      <c r="B276" s="106"/>
      <c r="C276" s="106"/>
      <c r="D276" s="7"/>
      <c r="E276" s="36"/>
      <c r="F276" s="31"/>
      <c r="G276" s="31"/>
      <c r="H276" s="31"/>
      <c r="I276" s="37">
        <f t="shared" si="137"/>
        <v>0</v>
      </c>
      <c r="J276" s="37"/>
      <c r="K276" s="38">
        <f t="shared" si="181"/>
        <v>0</v>
      </c>
      <c r="L276" s="32"/>
      <c r="M276" s="36"/>
      <c r="N276" s="88" t="e">
        <f t="shared" si="159"/>
        <v>#DIV/0!</v>
      </c>
      <c r="O276" s="81">
        <f t="shared" si="158"/>
        <v>0</v>
      </c>
    </row>
    <row r="277" spans="1:15" hidden="1" x14ac:dyDescent="0.2">
      <c r="A277" s="106"/>
      <c r="B277" s="106"/>
      <c r="C277" s="106"/>
      <c r="D277" s="7"/>
      <c r="E277" s="36"/>
      <c r="F277" s="31"/>
      <c r="G277" s="31"/>
      <c r="H277" s="31"/>
      <c r="I277" s="37">
        <f t="shared" si="137"/>
        <v>0</v>
      </c>
      <c r="J277" s="37"/>
      <c r="K277" s="38">
        <f t="shared" si="181"/>
        <v>0</v>
      </c>
      <c r="L277" s="32"/>
      <c r="M277" s="36"/>
      <c r="N277" s="88" t="e">
        <f t="shared" ref="N277:N309" si="196">H277/M277*100</f>
        <v>#DIV/0!</v>
      </c>
      <c r="O277" s="81">
        <f t="shared" si="158"/>
        <v>0</v>
      </c>
    </row>
    <row r="278" spans="1:15" ht="18" customHeight="1" x14ac:dyDescent="0.2">
      <c r="A278" s="106"/>
      <c r="B278" s="12" t="s">
        <v>289</v>
      </c>
      <c r="C278" s="12"/>
      <c r="D278" s="33" t="s">
        <v>51</v>
      </c>
      <c r="E278" s="30">
        <f>E280</f>
        <v>13045.455</v>
      </c>
      <c r="F278" s="30">
        <f t="shared" ref="F278:H278" si="197">F280</f>
        <v>13045.455</v>
      </c>
      <c r="G278" s="30">
        <f t="shared" si="197"/>
        <v>0</v>
      </c>
      <c r="H278" s="30">
        <f t="shared" si="197"/>
        <v>0</v>
      </c>
      <c r="I278" s="34">
        <f t="shared" si="137"/>
        <v>0</v>
      </c>
      <c r="J278" s="37"/>
      <c r="K278" s="35"/>
      <c r="L278" s="32"/>
      <c r="M278" s="30">
        <f t="shared" ref="M278" si="198">M280</f>
        <v>0</v>
      </c>
      <c r="N278" s="89" t="e">
        <f t="shared" si="196"/>
        <v>#DIV/0!</v>
      </c>
      <c r="O278" s="80">
        <f t="shared" si="158"/>
        <v>0</v>
      </c>
    </row>
    <row r="279" spans="1:15" ht="16.5" customHeight="1" x14ac:dyDescent="0.2">
      <c r="A279" s="106"/>
      <c r="B279" s="106"/>
      <c r="C279" s="106"/>
      <c r="D279" s="98" t="s">
        <v>48</v>
      </c>
      <c r="E279" s="36"/>
      <c r="F279" s="31"/>
      <c r="G279" s="31"/>
      <c r="H279" s="31"/>
      <c r="I279" s="37">
        <f t="shared" si="137"/>
        <v>0</v>
      </c>
      <c r="J279" s="37"/>
      <c r="K279" s="38"/>
      <c r="L279" s="32"/>
      <c r="M279" s="36"/>
      <c r="N279" s="88" t="e">
        <f t="shared" si="196"/>
        <v>#DIV/0!</v>
      </c>
      <c r="O279" s="81">
        <f t="shared" si="158"/>
        <v>0</v>
      </c>
    </row>
    <row r="280" spans="1:15" ht="17.25" customHeight="1" x14ac:dyDescent="0.2">
      <c r="A280" s="106"/>
      <c r="B280" s="106" t="s">
        <v>290</v>
      </c>
      <c r="C280" s="106"/>
      <c r="D280" s="98" t="s">
        <v>291</v>
      </c>
      <c r="E280" s="36">
        <v>13045.455</v>
      </c>
      <c r="F280" s="36">
        <v>13045.455</v>
      </c>
      <c r="G280" s="31"/>
      <c r="H280" s="31"/>
      <c r="I280" s="37">
        <f t="shared" si="137"/>
        <v>0</v>
      </c>
      <c r="J280" s="37"/>
      <c r="K280" s="38"/>
      <c r="L280" s="32"/>
      <c r="M280" s="31"/>
      <c r="N280" s="64" t="e">
        <f t="shared" si="196"/>
        <v>#DIV/0!</v>
      </c>
      <c r="O280" s="81">
        <f t="shared" si="158"/>
        <v>0</v>
      </c>
    </row>
    <row r="281" spans="1:15" ht="19.5" hidden="1" customHeight="1" x14ac:dyDescent="0.2">
      <c r="A281" s="106"/>
      <c r="B281" s="12" t="s">
        <v>292</v>
      </c>
      <c r="C281" s="22"/>
      <c r="D281" s="33" t="s">
        <v>102</v>
      </c>
      <c r="E281" s="36"/>
      <c r="F281" s="30">
        <f>F287+F283+F290</f>
        <v>0</v>
      </c>
      <c r="G281" s="30">
        <f t="shared" ref="G281:H281" si="199">G287+G283+G290</f>
        <v>0</v>
      </c>
      <c r="H281" s="30">
        <f t="shared" si="199"/>
        <v>0</v>
      </c>
      <c r="I281" s="34">
        <f t="shared" si="137"/>
        <v>0</v>
      </c>
      <c r="J281" s="37"/>
      <c r="K281" s="38"/>
      <c r="L281" s="32"/>
      <c r="M281" s="31">
        <f>M287+M283+M290</f>
        <v>0</v>
      </c>
      <c r="N281" s="64" t="e">
        <f t="shared" ref="N281:N289" si="200">H281/M281*100</f>
        <v>#DIV/0!</v>
      </c>
      <c r="O281" s="80">
        <f t="shared" ref="O281:O289" si="201">H281-M281</f>
        <v>0</v>
      </c>
    </row>
    <row r="282" spans="1:15" ht="17.25" hidden="1" customHeight="1" x14ac:dyDescent="0.2">
      <c r="A282" s="106"/>
      <c r="B282" s="12"/>
      <c r="C282" s="22"/>
      <c r="D282" s="98" t="s">
        <v>48</v>
      </c>
      <c r="E282" s="36"/>
      <c r="F282" s="36"/>
      <c r="G282" s="31"/>
      <c r="H282" s="31"/>
      <c r="I282" s="37">
        <f t="shared" si="137"/>
        <v>0</v>
      </c>
      <c r="J282" s="37"/>
      <c r="K282" s="38"/>
      <c r="L282" s="32"/>
      <c r="M282" s="31"/>
      <c r="N282" s="64" t="e">
        <f t="shared" si="200"/>
        <v>#DIV/0!</v>
      </c>
      <c r="O282" s="81">
        <f t="shared" si="201"/>
        <v>0</v>
      </c>
    </row>
    <row r="283" spans="1:15" ht="27" hidden="1" customHeight="1" x14ac:dyDescent="0.2">
      <c r="A283" s="106"/>
      <c r="B283" s="106" t="s">
        <v>414</v>
      </c>
      <c r="C283" s="22"/>
      <c r="D283" s="98" t="s">
        <v>416</v>
      </c>
      <c r="E283" s="36"/>
      <c r="F283" s="36">
        <f>F286+F285</f>
        <v>0</v>
      </c>
      <c r="G283" s="36">
        <f t="shared" ref="G283:H283" si="202">G286+G285</f>
        <v>0</v>
      </c>
      <c r="H283" s="36">
        <f t="shared" si="202"/>
        <v>0</v>
      </c>
      <c r="I283" s="37">
        <f t="shared" ref="I283:O283" si="203">I286</f>
        <v>0</v>
      </c>
      <c r="J283" s="36">
        <f t="shared" si="203"/>
        <v>0</v>
      </c>
      <c r="K283" s="36">
        <f t="shared" si="203"/>
        <v>0</v>
      </c>
      <c r="L283" s="36">
        <f t="shared" si="203"/>
        <v>0</v>
      </c>
      <c r="M283" s="36">
        <f>M286</f>
        <v>0</v>
      </c>
      <c r="N283" s="64" t="e">
        <f t="shared" ref="N283:N286" si="204">H283/M283*100</f>
        <v>#DIV/0!</v>
      </c>
      <c r="O283" s="36">
        <f t="shared" si="203"/>
        <v>0</v>
      </c>
    </row>
    <row r="284" spans="1:15" ht="17.25" hidden="1" customHeight="1" x14ac:dyDescent="0.2">
      <c r="A284" s="106"/>
      <c r="B284" s="106"/>
      <c r="C284" s="22"/>
      <c r="D284" s="99" t="s">
        <v>47</v>
      </c>
      <c r="E284" s="36"/>
      <c r="F284" s="36"/>
      <c r="G284" s="31"/>
      <c r="H284" s="31"/>
      <c r="I284" s="37"/>
      <c r="J284" s="36">
        <f t="shared" ref="J284:L284" si="205">J287</f>
        <v>0</v>
      </c>
      <c r="K284" s="36">
        <f t="shared" si="205"/>
        <v>0</v>
      </c>
      <c r="L284" s="36">
        <f t="shared" si="205"/>
        <v>0</v>
      </c>
      <c r="M284" s="31"/>
      <c r="N284" s="64" t="e">
        <f t="shared" ref="N284:N285" si="206">H284/M284*100</f>
        <v>#DIV/0!</v>
      </c>
      <c r="O284" s="36"/>
    </row>
    <row r="285" spans="1:15" ht="25.5" hidden="1" customHeight="1" x14ac:dyDescent="0.2">
      <c r="A285" s="106"/>
      <c r="B285" s="22" t="s">
        <v>422</v>
      </c>
      <c r="C285" s="22"/>
      <c r="D285" s="40" t="s">
        <v>423</v>
      </c>
      <c r="E285" s="36"/>
      <c r="F285" s="36"/>
      <c r="G285" s="31"/>
      <c r="H285" s="31"/>
      <c r="I285" s="37">
        <f t="shared" ref="I285" si="207">IF(F285&gt;0,H285/F285*100,0)</f>
        <v>0</v>
      </c>
      <c r="J285" s="37"/>
      <c r="K285" s="38"/>
      <c r="L285" s="32"/>
      <c r="M285" s="31"/>
      <c r="N285" s="64" t="e">
        <f t="shared" si="206"/>
        <v>#DIV/0!</v>
      </c>
      <c r="O285" s="81">
        <f t="shared" ref="O285" si="208">H285-M285</f>
        <v>0</v>
      </c>
    </row>
    <row r="286" spans="1:15" ht="27.75" hidden="1" customHeight="1" x14ac:dyDescent="0.2">
      <c r="A286" s="106"/>
      <c r="B286" s="22" t="s">
        <v>415</v>
      </c>
      <c r="C286" s="22"/>
      <c r="D286" s="102" t="s">
        <v>417</v>
      </c>
      <c r="E286" s="36"/>
      <c r="F286" s="36"/>
      <c r="G286" s="31"/>
      <c r="H286" s="31"/>
      <c r="I286" s="37">
        <f t="shared" si="137"/>
        <v>0</v>
      </c>
      <c r="J286" s="37"/>
      <c r="K286" s="38"/>
      <c r="L286" s="32"/>
      <c r="M286" s="31"/>
      <c r="N286" s="64" t="e">
        <f t="shared" si="204"/>
        <v>#DIV/0!</v>
      </c>
      <c r="O286" s="81">
        <f t="shared" ref="O286" si="209">H286-M286</f>
        <v>0</v>
      </c>
    </row>
    <row r="287" spans="1:15" ht="28.5" hidden="1" customHeight="1" x14ac:dyDescent="0.2">
      <c r="A287" s="106"/>
      <c r="B287" s="106" t="s">
        <v>407</v>
      </c>
      <c r="C287" s="22"/>
      <c r="D287" s="98" t="s">
        <v>408</v>
      </c>
      <c r="E287" s="36"/>
      <c r="F287" s="36">
        <f>F289</f>
        <v>0</v>
      </c>
      <c r="G287" s="31"/>
      <c r="H287" s="31">
        <f>H289</f>
        <v>0</v>
      </c>
      <c r="I287" s="37">
        <f t="shared" si="137"/>
        <v>0</v>
      </c>
      <c r="J287" s="37"/>
      <c r="K287" s="38"/>
      <c r="L287" s="32"/>
      <c r="M287" s="31">
        <f>M289</f>
        <v>0</v>
      </c>
      <c r="N287" s="64" t="e">
        <f t="shared" si="200"/>
        <v>#DIV/0!</v>
      </c>
      <c r="O287" s="81">
        <f t="shared" si="201"/>
        <v>0</v>
      </c>
    </row>
    <row r="288" spans="1:15" ht="18" hidden="1" customHeight="1" x14ac:dyDescent="0.2">
      <c r="A288" s="106"/>
      <c r="B288" s="106"/>
      <c r="C288" s="22"/>
      <c r="D288" s="99" t="s">
        <v>47</v>
      </c>
      <c r="E288" s="36"/>
      <c r="F288" s="36"/>
      <c r="G288" s="31"/>
      <c r="H288" s="31"/>
      <c r="I288" s="37">
        <f t="shared" si="137"/>
        <v>0</v>
      </c>
      <c r="J288" s="37"/>
      <c r="K288" s="38"/>
      <c r="L288" s="32"/>
      <c r="M288" s="31"/>
      <c r="N288" s="64" t="e">
        <f t="shared" si="200"/>
        <v>#DIV/0!</v>
      </c>
      <c r="O288" s="81">
        <f t="shared" si="201"/>
        <v>0</v>
      </c>
    </row>
    <row r="289" spans="1:16" ht="29.25" hidden="1" customHeight="1" x14ac:dyDescent="0.2">
      <c r="A289" s="106"/>
      <c r="B289" s="22" t="s">
        <v>405</v>
      </c>
      <c r="C289" s="22"/>
      <c r="D289" s="100" t="s">
        <v>406</v>
      </c>
      <c r="E289" s="36"/>
      <c r="F289" s="36"/>
      <c r="G289" s="31"/>
      <c r="H289" s="31"/>
      <c r="I289" s="37">
        <f t="shared" si="137"/>
        <v>0</v>
      </c>
      <c r="J289" s="37"/>
      <c r="K289" s="38"/>
      <c r="L289" s="32"/>
      <c r="M289" s="31"/>
      <c r="N289" s="64" t="e">
        <f t="shared" si="200"/>
        <v>#DIV/0!</v>
      </c>
      <c r="O289" s="81">
        <f t="shared" si="201"/>
        <v>0</v>
      </c>
    </row>
    <row r="290" spans="1:16" ht="30" hidden="1" customHeight="1" x14ac:dyDescent="0.2">
      <c r="A290" s="106"/>
      <c r="B290" s="106" t="s">
        <v>418</v>
      </c>
      <c r="C290" s="22"/>
      <c r="D290" s="98" t="s">
        <v>420</v>
      </c>
      <c r="E290" s="36"/>
      <c r="F290" s="36">
        <f>F292</f>
        <v>0</v>
      </c>
      <c r="G290" s="36">
        <f t="shared" ref="G290:H290" si="210">G292</f>
        <v>0</v>
      </c>
      <c r="H290" s="36">
        <f t="shared" si="210"/>
        <v>0</v>
      </c>
      <c r="I290" s="37">
        <f t="shared" si="137"/>
        <v>0</v>
      </c>
      <c r="J290" s="37"/>
      <c r="K290" s="38"/>
      <c r="L290" s="32"/>
      <c r="M290" s="31">
        <f>M292</f>
        <v>0</v>
      </c>
      <c r="N290" s="64" t="e">
        <f t="shared" ref="N290:N292" si="211">H290/M290*100</f>
        <v>#DIV/0!</v>
      </c>
      <c r="O290" s="81">
        <f t="shared" ref="O290:O292" si="212">H290-M290</f>
        <v>0</v>
      </c>
    </row>
    <row r="291" spans="1:16" ht="20.25" hidden="1" customHeight="1" x14ac:dyDescent="0.2">
      <c r="A291" s="106"/>
      <c r="B291" s="106"/>
      <c r="C291" s="22"/>
      <c r="D291" s="99" t="s">
        <v>47</v>
      </c>
      <c r="E291" s="36"/>
      <c r="F291" s="36"/>
      <c r="G291" s="31"/>
      <c r="H291" s="31"/>
      <c r="I291" s="37">
        <f t="shared" si="137"/>
        <v>0</v>
      </c>
      <c r="J291" s="37"/>
      <c r="K291" s="38"/>
      <c r="L291" s="32"/>
      <c r="M291" s="31"/>
      <c r="N291" s="64" t="e">
        <f t="shared" si="211"/>
        <v>#DIV/0!</v>
      </c>
      <c r="O291" s="81">
        <f t="shared" si="212"/>
        <v>0</v>
      </c>
    </row>
    <row r="292" spans="1:16" ht="30.75" hidden="1" customHeight="1" x14ac:dyDescent="0.2">
      <c r="A292" s="106"/>
      <c r="B292" s="22" t="s">
        <v>419</v>
      </c>
      <c r="C292" s="22"/>
      <c r="D292" s="100" t="s">
        <v>421</v>
      </c>
      <c r="E292" s="36"/>
      <c r="F292" s="36"/>
      <c r="G292" s="31"/>
      <c r="H292" s="31"/>
      <c r="I292" s="37">
        <f t="shared" si="137"/>
        <v>0</v>
      </c>
      <c r="J292" s="37"/>
      <c r="K292" s="38"/>
      <c r="L292" s="32"/>
      <c r="M292" s="31"/>
      <c r="N292" s="64" t="e">
        <f t="shared" si="211"/>
        <v>#DIV/0!</v>
      </c>
      <c r="O292" s="81">
        <f t="shared" si="212"/>
        <v>0</v>
      </c>
    </row>
    <row r="293" spans="1:16" s="8" customFormat="1" ht="25.5" customHeight="1" x14ac:dyDescent="0.2">
      <c r="A293" s="12"/>
      <c r="B293" s="12" t="s">
        <v>294</v>
      </c>
      <c r="C293" s="12"/>
      <c r="D293" s="33" t="s">
        <v>295</v>
      </c>
      <c r="E293" s="30">
        <f>E295</f>
        <v>0</v>
      </c>
      <c r="F293" s="30">
        <f t="shared" ref="F293:H293" si="213">F295</f>
        <v>1000</v>
      </c>
      <c r="G293" s="30">
        <f t="shared" si="213"/>
        <v>0</v>
      </c>
      <c r="H293" s="30">
        <f t="shared" si="213"/>
        <v>1000</v>
      </c>
      <c r="I293" s="34">
        <f t="shared" si="137"/>
        <v>100</v>
      </c>
      <c r="J293" s="34"/>
      <c r="K293" s="35"/>
      <c r="L293" s="32"/>
      <c r="M293" s="30">
        <f t="shared" ref="M293" si="214">M295</f>
        <v>0</v>
      </c>
      <c r="N293" s="101"/>
      <c r="O293" s="80">
        <f t="shared" si="158"/>
        <v>1000</v>
      </c>
      <c r="P293" s="93"/>
    </row>
    <row r="294" spans="1:16" ht="18.75" customHeight="1" x14ac:dyDescent="0.2">
      <c r="A294" s="106"/>
      <c r="B294" s="106"/>
      <c r="C294" s="106"/>
      <c r="D294" s="98" t="s">
        <v>48</v>
      </c>
      <c r="E294" s="36"/>
      <c r="F294" s="31"/>
      <c r="G294" s="31"/>
      <c r="H294" s="31"/>
      <c r="I294" s="37">
        <f t="shared" si="137"/>
        <v>0</v>
      </c>
      <c r="J294" s="37"/>
      <c r="K294" s="38"/>
      <c r="L294" s="32"/>
      <c r="M294" s="36"/>
      <c r="N294" s="91"/>
      <c r="O294" s="81">
        <f t="shared" ref="O294:O309" si="215">H294-M294</f>
        <v>0</v>
      </c>
    </row>
    <row r="295" spans="1:16" ht="18.75" customHeight="1" x14ac:dyDescent="0.2">
      <c r="A295" s="106"/>
      <c r="B295" s="106" t="s">
        <v>296</v>
      </c>
      <c r="C295" s="106"/>
      <c r="D295" s="98" t="s">
        <v>337</v>
      </c>
      <c r="E295" s="36"/>
      <c r="F295" s="36">
        <v>1000</v>
      </c>
      <c r="G295" s="31"/>
      <c r="H295" s="31">
        <v>1000</v>
      </c>
      <c r="I295" s="37">
        <f t="shared" si="137"/>
        <v>100</v>
      </c>
      <c r="J295" s="37"/>
      <c r="K295" s="38"/>
      <c r="L295" s="32"/>
      <c r="M295" s="36"/>
      <c r="N295" s="101"/>
      <c r="O295" s="81">
        <f t="shared" si="215"/>
        <v>1000</v>
      </c>
    </row>
    <row r="296" spans="1:16" ht="26.25" customHeight="1" x14ac:dyDescent="0.2">
      <c r="A296" s="106"/>
      <c r="B296" s="12" t="s">
        <v>343</v>
      </c>
      <c r="C296" s="12"/>
      <c r="D296" s="33" t="s">
        <v>344</v>
      </c>
      <c r="E296" s="36"/>
      <c r="F296" s="30">
        <v>36294.536</v>
      </c>
      <c r="G296" s="31"/>
      <c r="H296" s="32">
        <v>30865.536</v>
      </c>
      <c r="I296" s="34">
        <f t="shared" si="137"/>
        <v>85.041825579475656</v>
      </c>
      <c r="J296" s="37"/>
      <c r="K296" s="38"/>
      <c r="L296" s="32"/>
      <c r="M296" s="32"/>
      <c r="N296" s="65" t="e">
        <f t="shared" si="196"/>
        <v>#DIV/0!</v>
      </c>
      <c r="O296" s="80">
        <f t="shared" si="215"/>
        <v>30865.536</v>
      </c>
    </row>
    <row r="297" spans="1:16" ht="5.25" customHeight="1" x14ac:dyDescent="0.2">
      <c r="A297" s="106"/>
      <c r="B297" s="106"/>
      <c r="C297" s="106"/>
      <c r="D297" s="7"/>
      <c r="E297" s="36"/>
      <c r="F297" s="36"/>
      <c r="G297" s="31"/>
      <c r="H297" s="31"/>
      <c r="I297" s="37">
        <f t="shared" si="137"/>
        <v>0</v>
      </c>
      <c r="J297" s="37"/>
      <c r="K297" s="38">
        <f t="shared" si="181"/>
        <v>0</v>
      </c>
      <c r="L297" s="32"/>
      <c r="M297" s="36"/>
      <c r="N297" s="38"/>
      <c r="O297" s="80">
        <f t="shared" si="215"/>
        <v>0</v>
      </c>
    </row>
    <row r="298" spans="1:16" ht="51" hidden="1" customHeight="1" x14ac:dyDescent="0.2">
      <c r="A298" s="106" t="s">
        <v>103</v>
      </c>
      <c r="B298" s="106"/>
      <c r="C298" s="106"/>
      <c r="D298" s="7" t="s">
        <v>111</v>
      </c>
      <c r="E298" s="36"/>
      <c r="F298" s="43"/>
      <c r="G298" s="31"/>
      <c r="H298" s="31"/>
      <c r="I298" s="37"/>
      <c r="J298" s="37"/>
      <c r="K298" s="38">
        <f t="shared" si="181"/>
        <v>0</v>
      </c>
      <c r="L298" s="32"/>
      <c r="M298" s="36"/>
      <c r="N298" s="38" t="e">
        <f t="shared" si="196"/>
        <v>#DIV/0!</v>
      </c>
      <c r="O298" s="80">
        <f t="shared" si="215"/>
        <v>0</v>
      </c>
    </row>
    <row r="299" spans="1:16" ht="20.25" customHeight="1" x14ac:dyDescent="0.2">
      <c r="A299" s="106"/>
      <c r="B299" s="106"/>
      <c r="C299" s="106"/>
      <c r="D299" s="54" t="s">
        <v>85</v>
      </c>
      <c r="E299" s="30">
        <f>E163+E164+E165+E166+E167+E198+E199+E200+E212+E213+E232+E245+E248+E263+E267+E278+E293+E296+E262</f>
        <v>1720376.8669999999</v>
      </c>
      <c r="F299" s="45">
        <f>F163+F164+F165+F166+F167+F198+F199+F200+F212+F213+F232+F245+F248+F263+F267+F278+F293+F296+F281+F262</f>
        <v>1769893.4661399999</v>
      </c>
      <c r="G299" s="30">
        <f>G163+G164+G165+G166+G167+G198+G199+G200+G212+G213+G232+G245+G248+G263+G267+G278+G293+G296</f>
        <v>0</v>
      </c>
      <c r="H299" s="30">
        <f>H163+H164+H165+H166+H167+H198+H199+H200+H212+H213+H232+H245+H248+H262+H263+H267+H278+H281+H293+H296</f>
        <v>261614.19999999998</v>
      </c>
      <c r="I299" s="34">
        <f t="shared" ref="I299:I301" si="216">IF(F299&gt;0,H299/F299*100,0)</f>
        <v>14.781352946093429</v>
      </c>
      <c r="J299" s="34"/>
      <c r="K299" s="35">
        <f t="shared" si="181"/>
        <v>0</v>
      </c>
      <c r="L299" s="32"/>
      <c r="M299" s="30">
        <f>M163+M164+M165+M166+M167+M198+M199+M200+M212+M213+M232+M245+M248+M263+M267+M278+M293+M296+M281</f>
        <v>46305.171000000002</v>
      </c>
      <c r="N299" s="95" t="s">
        <v>453</v>
      </c>
      <c r="O299" s="80">
        <f t="shared" si="215"/>
        <v>215309.02899999998</v>
      </c>
    </row>
    <row r="300" spans="1:16" ht="32.25" customHeight="1" x14ac:dyDescent="0.2">
      <c r="A300" s="106"/>
      <c r="B300" s="106"/>
      <c r="C300" s="106"/>
      <c r="D300" s="54" t="s">
        <v>117</v>
      </c>
      <c r="E300" s="30">
        <f>E299-E163</f>
        <v>1646099.9629999998</v>
      </c>
      <c r="F300" s="45">
        <f>F299-F163</f>
        <v>1695616.5621399998</v>
      </c>
      <c r="G300" s="30">
        <f>G299-G163</f>
        <v>0</v>
      </c>
      <c r="H300" s="30">
        <f>H299-H163</f>
        <v>218185.049</v>
      </c>
      <c r="I300" s="34">
        <f t="shared" si="216"/>
        <v>12.867593645383691</v>
      </c>
      <c r="J300" s="34"/>
      <c r="K300" s="35"/>
      <c r="L300" s="32"/>
      <c r="M300" s="30">
        <f>M299-M163</f>
        <v>20851.445000000003</v>
      </c>
      <c r="N300" s="95" t="s">
        <v>454</v>
      </c>
      <c r="O300" s="80">
        <f t="shared" si="215"/>
        <v>197333.60399999999</v>
      </c>
    </row>
    <row r="301" spans="1:16" ht="3.75" customHeight="1" x14ac:dyDescent="0.2">
      <c r="A301" s="106"/>
      <c r="B301" s="106"/>
      <c r="C301" s="106"/>
      <c r="D301" s="55"/>
      <c r="E301" s="36"/>
      <c r="F301" s="36"/>
      <c r="G301" s="30"/>
      <c r="H301" s="30"/>
      <c r="I301" s="37">
        <f t="shared" si="216"/>
        <v>0</v>
      </c>
      <c r="J301" s="34"/>
      <c r="K301" s="35">
        <f t="shared" si="181"/>
        <v>0</v>
      </c>
      <c r="L301" s="32"/>
      <c r="M301" s="36"/>
      <c r="N301" s="38"/>
      <c r="O301" s="80">
        <f t="shared" si="215"/>
        <v>0</v>
      </c>
    </row>
    <row r="302" spans="1:16" ht="21.75" customHeight="1" x14ac:dyDescent="0.2">
      <c r="A302" s="106"/>
      <c r="B302" s="106"/>
      <c r="C302" s="106"/>
      <c r="D302" s="54" t="s">
        <v>11</v>
      </c>
      <c r="E302" s="30">
        <f>E304+E305+E303+E306</f>
        <v>0</v>
      </c>
      <c r="F302" s="30">
        <f>F304+F305+F303+F306</f>
        <v>0</v>
      </c>
      <c r="G302" s="30">
        <f>G304+G305+G303+G306</f>
        <v>0</v>
      </c>
      <c r="H302" s="30">
        <f>H304+H305+H303+H306</f>
        <v>-1.8029999999999999</v>
      </c>
      <c r="I302" s="34"/>
      <c r="J302" s="34"/>
      <c r="K302" s="35">
        <f t="shared" si="181"/>
        <v>0</v>
      </c>
      <c r="L302" s="32"/>
      <c r="M302" s="30">
        <f>M304+M305+M303+M306</f>
        <v>-8.39</v>
      </c>
      <c r="N302" s="86">
        <f t="shared" si="196"/>
        <v>21.48986889153754</v>
      </c>
      <c r="O302" s="80">
        <f t="shared" si="215"/>
        <v>6.5870000000000006</v>
      </c>
    </row>
    <row r="303" spans="1:16" ht="15" hidden="1" x14ac:dyDescent="0.2">
      <c r="A303" s="106" t="s">
        <v>112</v>
      </c>
      <c r="B303" s="106"/>
      <c r="C303" s="106"/>
      <c r="D303" s="51" t="s">
        <v>113</v>
      </c>
      <c r="E303" s="36"/>
      <c r="F303" s="36"/>
      <c r="G303" s="30"/>
      <c r="H303" s="30"/>
      <c r="I303" s="34"/>
      <c r="J303" s="34"/>
      <c r="K303" s="35">
        <f t="shared" si="181"/>
        <v>0</v>
      </c>
      <c r="L303" s="32"/>
      <c r="M303" s="36"/>
      <c r="N303" s="38" t="e">
        <f t="shared" si="196"/>
        <v>#DIV/0!</v>
      </c>
      <c r="O303" s="81">
        <f t="shared" si="215"/>
        <v>0</v>
      </c>
    </row>
    <row r="304" spans="1:16" ht="32.25" customHeight="1" x14ac:dyDescent="0.2">
      <c r="A304" s="106" t="s">
        <v>97</v>
      </c>
      <c r="B304" s="106" t="s">
        <v>339</v>
      </c>
      <c r="C304" s="106"/>
      <c r="D304" s="98" t="s">
        <v>386</v>
      </c>
      <c r="E304" s="36">
        <v>22.98</v>
      </c>
      <c r="F304" s="36">
        <v>22.98</v>
      </c>
      <c r="G304" s="36"/>
      <c r="H304" s="36"/>
      <c r="I304" s="37">
        <f>H304/F304*100</f>
        <v>0</v>
      </c>
      <c r="J304" s="34"/>
      <c r="K304" s="35">
        <f t="shared" si="181"/>
        <v>0</v>
      </c>
      <c r="L304" s="32">
        <f t="shared" ref="L304:L307" si="217">H304-G304</f>
        <v>0</v>
      </c>
      <c r="M304" s="36"/>
      <c r="N304" s="64" t="e">
        <f t="shared" si="196"/>
        <v>#DIV/0!</v>
      </c>
      <c r="O304" s="81">
        <f t="shared" si="215"/>
        <v>0</v>
      </c>
    </row>
    <row r="305" spans="1:16" ht="30.75" customHeight="1" x14ac:dyDescent="0.2">
      <c r="A305" s="106" t="s">
        <v>9</v>
      </c>
      <c r="B305" s="106" t="s">
        <v>340</v>
      </c>
      <c r="C305" s="106"/>
      <c r="D305" s="98" t="s">
        <v>387</v>
      </c>
      <c r="E305" s="36">
        <v>-22.98</v>
      </c>
      <c r="F305" s="36">
        <v>-22.98</v>
      </c>
      <c r="G305" s="36"/>
      <c r="H305" s="36">
        <v>-1.8029999999999999</v>
      </c>
      <c r="I305" s="37">
        <f>H305/F305*100</f>
        <v>7.8459530026109654</v>
      </c>
      <c r="J305" s="34"/>
      <c r="K305" s="35">
        <f t="shared" si="181"/>
        <v>0</v>
      </c>
      <c r="L305" s="32"/>
      <c r="M305" s="36">
        <v>-8.39</v>
      </c>
      <c r="N305" s="87">
        <f t="shared" si="196"/>
        <v>21.48986889153754</v>
      </c>
      <c r="O305" s="81">
        <f t="shared" si="215"/>
        <v>6.5870000000000006</v>
      </c>
    </row>
    <row r="306" spans="1:16" ht="30" hidden="1" customHeight="1" x14ac:dyDescent="0.2">
      <c r="A306" s="106"/>
      <c r="B306" s="106" t="s">
        <v>338</v>
      </c>
      <c r="C306" s="106"/>
      <c r="D306" s="98" t="s">
        <v>388</v>
      </c>
      <c r="E306" s="36"/>
      <c r="F306" s="36"/>
      <c r="G306" s="30"/>
      <c r="H306" s="30"/>
      <c r="I306" s="34" t="e">
        <f t="shared" ref="I306" si="218">H306/F306*100</f>
        <v>#DIV/0!</v>
      </c>
      <c r="J306" s="34"/>
      <c r="K306" s="35"/>
      <c r="L306" s="32"/>
      <c r="M306" s="36"/>
      <c r="N306" s="64" t="e">
        <f t="shared" si="196"/>
        <v>#DIV/0!</v>
      </c>
      <c r="O306" s="81">
        <f t="shared" si="215"/>
        <v>0</v>
      </c>
    </row>
    <row r="307" spans="1:16" ht="3.75" customHeight="1" x14ac:dyDescent="0.2">
      <c r="A307" s="106"/>
      <c r="B307" s="106"/>
      <c r="C307" s="106"/>
      <c r="D307" s="7"/>
      <c r="E307" s="36"/>
      <c r="F307" s="36"/>
      <c r="G307" s="30"/>
      <c r="H307" s="36"/>
      <c r="I307" s="37">
        <f>IF(F307&gt;0,H307/F307*100,0)</f>
        <v>0</v>
      </c>
      <c r="J307" s="34"/>
      <c r="K307" s="35">
        <f t="shared" si="181"/>
        <v>0</v>
      </c>
      <c r="L307" s="32">
        <f t="shared" si="217"/>
        <v>0</v>
      </c>
      <c r="M307" s="36"/>
      <c r="N307" s="38"/>
      <c r="O307" s="81">
        <f t="shared" si="215"/>
        <v>0</v>
      </c>
    </row>
    <row r="308" spans="1:16" s="13" customFormat="1" ht="21" customHeight="1" x14ac:dyDescent="0.2">
      <c r="A308" s="28"/>
      <c r="B308" s="106"/>
      <c r="C308" s="29"/>
      <c r="D308" s="56" t="s">
        <v>15</v>
      </c>
      <c r="E308" s="30">
        <f>E157+E299</f>
        <v>5656969.4979999997</v>
      </c>
      <c r="F308" s="32">
        <f>F157+F299</f>
        <v>6512174.5533999987</v>
      </c>
      <c r="G308" s="57"/>
      <c r="H308" s="32">
        <f>H157+H299</f>
        <v>1172037.449</v>
      </c>
      <c r="I308" s="34">
        <f>IF(F308&gt;0,H308/F308*100,0)</f>
        <v>17.997635649801197</v>
      </c>
      <c r="J308" s="58"/>
      <c r="K308" s="59">
        <f t="shared" si="181"/>
        <v>0</v>
      </c>
      <c r="L308" s="32"/>
      <c r="M308" s="30">
        <f>M157+M299</f>
        <v>1077674.4340000001</v>
      </c>
      <c r="N308" s="35">
        <f t="shared" si="196"/>
        <v>108.75617088268051</v>
      </c>
      <c r="O308" s="80">
        <f t="shared" si="215"/>
        <v>94363.014999999898</v>
      </c>
      <c r="P308" s="94"/>
    </row>
    <row r="309" spans="1:16" ht="33" customHeight="1" x14ac:dyDescent="0.2">
      <c r="B309" s="27"/>
      <c r="C309" s="27"/>
      <c r="D309" s="56" t="s">
        <v>118</v>
      </c>
      <c r="E309" s="30">
        <f>E300+E157</f>
        <v>5582692.5939999996</v>
      </c>
      <c r="F309" s="32">
        <f>F300+F157</f>
        <v>6437897.6493999986</v>
      </c>
      <c r="G309" s="30"/>
      <c r="H309" s="30">
        <f>H300+H157</f>
        <v>1128608.298</v>
      </c>
      <c r="I309" s="34">
        <f>IF(F309&gt;0,H309/F309*100,0)</f>
        <v>17.530696501600712</v>
      </c>
      <c r="J309" s="60"/>
      <c r="K309" s="60"/>
      <c r="L309" s="32"/>
      <c r="M309" s="30">
        <f>M300+M157</f>
        <v>1052220.7080000001</v>
      </c>
      <c r="N309" s="35">
        <f t="shared" si="196"/>
        <v>107.25965469214087</v>
      </c>
      <c r="O309" s="80">
        <f t="shared" si="215"/>
        <v>76387.589999999851</v>
      </c>
    </row>
    <row r="310" spans="1:16" ht="77.25" customHeight="1" x14ac:dyDescent="0.25">
      <c r="B310" s="68"/>
      <c r="C310" s="68"/>
      <c r="D310" s="119" t="s">
        <v>401</v>
      </c>
      <c r="E310" s="119"/>
      <c r="F310" s="119"/>
      <c r="G310" s="119"/>
      <c r="H310" s="119"/>
      <c r="I310" s="119"/>
      <c r="J310" s="119"/>
      <c r="K310" s="119"/>
      <c r="L310" s="119"/>
      <c r="M310" s="119"/>
      <c r="N310" s="119"/>
      <c r="O310" s="119"/>
    </row>
    <row r="311" spans="1:16" ht="47.25" customHeight="1" x14ac:dyDescent="0.2">
      <c r="B311" s="68"/>
      <c r="C311" s="68"/>
      <c r="D311" s="75" t="s">
        <v>413</v>
      </c>
      <c r="E311" s="69"/>
      <c r="F311" s="70"/>
      <c r="G311" s="69"/>
      <c r="H311" s="69"/>
      <c r="I311" s="71"/>
      <c r="J311" s="72"/>
      <c r="K311" s="72"/>
      <c r="L311" s="73"/>
      <c r="M311" s="69"/>
      <c r="N311" s="74"/>
      <c r="O311" s="69"/>
    </row>
    <row r="312" spans="1:16" ht="63" customHeight="1" x14ac:dyDescent="0.2">
      <c r="A312" s="116"/>
      <c r="B312" s="116"/>
      <c r="C312" s="116"/>
      <c r="D312" s="116"/>
      <c r="E312" s="116"/>
      <c r="F312" s="116"/>
      <c r="G312" s="116"/>
      <c r="H312" s="116"/>
      <c r="I312" s="116"/>
      <c r="J312" s="116"/>
      <c r="K312" s="116"/>
      <c r="L312" s="116"/>
    </row>
    <row r="313" spans="1:16" x14ac:dyDescent="0.2">
      <c r="D313" s="14"/>
      <c r="E313" s="15"/>
      <c r="F313" s="15"/>
      <c r="G313" s="16"/>
      <c r="H313" s="16"/>
      <c r="I313" s="17"/>
      <c r="J313" s="17"/>
      <c r="K313" s="17"/>
      <c r="L313" s="16"/>
    </row>
    <row r="314" spans="1:16" x14ac:dyDescent="0.2">
      <c r="D314" s="14"/>
      <c r="E314" s="15"/>
      <c r="F314" s="15"/>
      <c r="G314" s="16"/>
      <c r="H314" s="16"/>
      <c r="I314" s="17"/>
      <c r="J314" s="17"/>
      <c r="K314" s="17"/>
      <c r="L314" s="16"/>
    </row>
    <row r="315" spans="1:16" x14ac:dyDescent="0.2">
      <c r="D315" s="14"/>
      <c r="E315" s="15"/>
      <c r="F315" s="15"/>
      <c r="G315" s="16"/>
      <c r="H315" s="16"/>
      <c r="I315" s="17"/>
      <c r="J315" s="17"/>
      <c r="K315" s="17"/>
      <c r="L315" s="16"/>
    </row>
    <row r="316" spans="1:16" x14ac:dyDescent="0.2">
      <c r="D316" s="14"/>
      <c r="E316" s="15"/>
      <c r="F316" s="15"/>
      <c r="G316" s="16"/>
      <c r="H316" s="16"/>
      <c r="I316" s="17"/>
      <c r="J316" s="17"/>
      <c r="K316" s="17"/>
      <c r="L316" s="16"/>
    </row>
    <row r="317" spans="1:16" x14ac:dyDescent="0.2">
      <c r="D317" s="14"/>
      <c r="E317" s="15"/>
      <c r="F317" s="15"/>
      <c r="G317" s="16"/>
      <c r="H317" s="16"/>
      <c r="I317" s="17"/>
      <c r="J317" s="17"/>
      <c r="K317" s="17"/>
      <c r="L317" s="16"/>
    </row>
    <row r="318" spans="1:16" x14ac:dyDescent="0.2">
      <c r="D318" s="14"/>
      <c r="E318" s="15"/>
      <c r="F318" s="15"/>
      <c r="G318" s="16"/>
      <c r="H318" s="16"/>
      <c r="I318" s="17"/>
      <c r="J318" s="17"/>
      <c r="K318" s="17"/>
      <c r="L318" s="16"/>
    </row>
    <row r="319" spans="1:16" x14ac:dyDescent="0.2">
      <c r="D319" s="14"/>
      <c r="E319" s="15"/>
      <c r="F319" s="15"/>
      <c r="G319" s="16"/>
      <c r="H319" s="16"/>
      <c r="I319" s="17"/>
      <c r="J319" s="17"/>
      <c r="K319" s="17"/>
      <c r="L319" s="16"/>
    </row>
    <row r="320" spans="1:16" x14ac:dyDescent="0.2">
      <c r="D320" s="14"/>
      <c r="E320" s="15"/>
      <c r="F320" s="15"/>
      <c r="G320" s="17"/>
      <c r="H320" s="16"/>
      <c r="I320" s="17"/>
      <c r="J320" s="17"/>
      <c r="K320" s="17"/>
      <c r="L320" s="16"/>
    </row>
    <row r="321" spans="4:12" x14ac:dyDescent="0.2">
      <c r="D321" s="14"/>
      <c r="E321" s="15"/>
      <c r="F321" s="15"/>
      <c r="G321" s="17"/>
      <c r="H321" s="16"/>
      <c r="I321" s="17"/>
      <c r="J321" s="17"/>
      <c r="K321" s="17"/>
      <c r="L321" s="16"/>
    </row>
    <row r="322" spans="4:12" x14ac:dyDescent="0.2">
      <c r="D322" s="14"/>
      <c r="E322" s="15"/>
      <c r="F322" s="15"/>
      <c r="G322" s="17"/>
      <c r="H322" s="16"/>
      <c r="I322" s="17"/>
      <c r="J322" s="17"/>
      <c r="K322" s="17"/>
      <c r="L322" s="16"/>
    </row>
    <row r="323" spans="4:12" x14ac:dyDescent="0.2">
      <c r="D323" s="14"/>
      <c r="E323" s="15"/>
      <c r="F323" s="15"/>
      <c r="G323" s="17"/>
      <c r="H323" s="16"/>
      <c r="I323" s="17"/>
      <c r="J323" s="17"/>
      <c r="K323" s="17"/>
      <c r="L323" s="16"/>
    </row>
    <row r="324" spans="4:12" x14ac:dyDescent="0.2">
      <c r="D324" s="14"/>
      <c r="E324" s="15"/>
      <c r="F324" s="15"/>
      <c r="G324" s="17"/>
      <c r="H324" s="16"/>
      <c r="I324" s="17"/>
      <c r="J324" s="17"/>
      <c r="K324" s="17"/>
      <c r="L324" s="16"/>
    </row>
    <row r="325" spans="4:12" x14ac:dyDescent="0.2">
      <c r="D325" s="14"/>
      <c r="E325" s="15"/>
      <c r="F325" s="15"/>
      <c r="G325" s="15"/>
      <c r="H325" s="18"/>
      <c r="I325" s="15"/>
      <c r="J325" s="15"/>
      <c r="K325" s="15"/>
      <c r="L325" s="18"/>
    </row>
    <row r="326" spans="4:12" x14ac:dyDescent="0.2">
      <c r="D326" s="14"/>
      <c r="E326" s="15"/>
      <c r="F326" s="15"/>
      <c r="G326" s="15"/>
      <c r="H326" s="18"/>
      <c r="I326" s="15"/>
      <c r="J326" s="15"/>
      <c r="K326" s="15"/>
      <c r="L326" s="18"/>
    </row>
    <row r="327" spans="4:12" x14ac:dyDescent="0.2">
      <c r="D327" s="14"/>
      <c r="E327" s="15"/>
      <c r="F327" s="15"/>
      <c r="G327" s="15"/>
      <c r="H327" s="18"/>
      <c r="I327" s="15"/>
      <c r="J327" s="15"/>
      <c r="K327" s="15"/>
      <c r="L327" s="18"/>
    </row>
    <row r="328" spans="4:12" x14ac:dyDescent="0.2">
      <c r="D328" s="14"/>
      <c r="E328" s="15"/>
      <c r="F328" s="15"/>
      <c r="G328" s="15"/>
      <c r="H328" s="18"/>
      <c r="I328" s="15"/>
      <c r="J328" s="15"/>
      <c r="K328" s="15"/>
      <c r="L328" s="18"/>
    </row>
    <row r="329" spans="4:12" x14ac:dyDescent="0.2">
      <c r="D329" s="14"/>
      <c r="E329" s="15"/>
      <c r="F329" s="15"/>
      <c r="G329" s="15"/>
      <c r="H329" s="18"/>
      <c r="I329" s="15"/>
      <c r="J329" s="15"/>
      <c r="K329" s="15"/>
      <c r="L329" s="15"/>
    </row>
    <row r="330" spans="4:12" x14ac:dyDescent="0.2">
      <c r="D330" s="14"/>
      <c r="E330" s="15"/>
      <c r="F330" s="15"/>
      <c r="G330" s="15"/>
      <c r="H330" s="18"/>
      <c r="I330" s="15"/>
      <c r="J330" s="15"/>
      <c r="K330" s="15"/>
      <c r="L330" s="15"/>
    </row>
    <row r="331" spans="4:12" x14ac:dyDescent="0.2">
      <c r="D331" s="14"/>
      <c r="E331" s="15"/>
      <c r="F331" s="15"/>
      <c r="G331" s="15"/>
      <c r="H331" s="15"/>
      <c r="I331" s="15"/>
      <c r="J331" s="15"/>
      <c r="K331" s="15"/>
      <c r="L331" s="15"/>
    </row>
    <row r="332" spans="4:12" x14ac:dyDescent="0.2">
      <c r="D332" s="14"/>
      <c r="E332" s="15"/>
      <c r="F332" s="15"/>
      <c r="G332" s="15"/>
      <c r="H332" s="15"/>
      <c r="I332" s="15"/>
      <c r="J332" s="15"/>
      <c r="K332" s="15"/>
      <c r="L332" s="15"/>
    </row>
    <row r="333" spans="4:12" x14ac:dyDescent="0.2">
      <c r="D333" s="14"/>
      <c r="E333" s="15"/>
      <c r="F333" s="15"/>
      <c r="G333" s="15"/>
      <c r="H333" s="15"/>
      <c r="I333" s="15"/>
      <c r="J333" s="15"/>
      <c r="K333" s="15"/>
      <c r="L333" s="15"/>
    </row>
    <row r="334" spans="4:12" x14ac:dyDescent="0.2">
      <c r="D334" s="14"/>
      <c r="E334" s="15"/>
      <c r="F334" s="15"/>
      <c r="G334" s="15"/>
      <c r="H334" s="15"/>
      <c r="I334" s="15"/>
      <c r="J334" s="15"/>
      <c r="K334" s="15"/>
      <c r="L334" s="15"/>
    </row>
    <row r="335" spans="4:12" x14ac:dyDescent="0.2">
      <c r="D335" s="14"/>
      <c r="E335" s="15"/>
      <c r="F335" s="15"/>
      <c r="G335" s="15"/>
      <c r="H335" s="15"/>
      <c r="I335" s="15"/>
      <c r="J335" s="15"/>
      <c r="K335" s="15"/>
      <c r="L335" s="15"/>
    </row>
    <row r="336" spans="4:12" x14ac:dyDescent="0.2">
      <c r="D336" s="14"/>
      <c r="E336" s="15"/>
      <c r="F336" s="15"/>
      <c r="G336" s="15"/>
      <c r="H336" s="15"/>
      <c r="I336" s="15"/>
      <c r="J336" s="15"/>
      <c r="K336" s="15"/>
      <c r="L336" s="15"/>
    </row>
    <row r="337" spans="4:12" x14ac:dyDescent="0.2">
      <c r="D337" s="14"/>
      <c r="E337" s="15"/>
      <c r="F337" s="15"/>
      <c r="G337" s="15"/>
      <c r="H337" s="15"/>
      <c r="I337" s="15"/>
      <c r="J337" s="15"/>
      <c r="K337" s="15"/>
      <c r="L337" s="15"/>
    </row>
    <row r="338" spans="4:12" x14ac:dyDescent="0.2">
      <c r="D338" s="14"/>
      <c r="E338" s="15"/>
      <c r="F338" s="15"/>
      <c r="G338" s="15"/>
      <c r="H338" s="15"/>
      <c r="I338" s="15"/>
      <c r="J338" s="15"/>
      <c r="K338" s="15"/>
      <c r="L338" s="15"/>
    </row>
    <row r="339" spans="4:12" x14ac:dyDescent="0.2">
      <c r="D339" s="14"/>
      <c r="E339" s="15"/>
      <c r="F339" s="15"/>
      <c r="G339" s="15"/>
      <c r="H339" s="15"/>
      <c r="I339" s="15"/>
      <c r="J339" s="15"/>
      <c r="K339" s="15"/>
      <c r="L339" s="15"/>
    </row>
    <row r="340" spans="4:12" x14ac:dyDescent="0.2">
      <c r="D340" s="14"/>
      <c r="E340" s="15"/>
      <c r="F340" s="15"/>
      <c r="G340" s="15"/>
      <c r="H340" s="15"/>
      <c r="I340" s="15"/>
      <c r="J340" s="15"/>
      <c r="K340" s="15"/>
      <c r="L340" s="15"/>
    </row>
    <row r="341" spans="4:12" x14ac:dyDescent="0.2">
      <c r="D341" s="14"/>
      <c r="E341" s="15"/>
      <c r="F341" s="15"/>
      <c r="G341" s="15"/>
      <c r="H341" s="15"/>
      <c r="I341" s="15"/>
      <c r="J341" s="15"/>
      <c r="K341" s="15"/>
      <c r="L341" s="15"/>
    </row>
    <row r="342" spans="4:12" x14ac:dyDescent="0.2">
      <c r="D342" s="14"/>
      <c r="E342" s="15"/>
      <c r="F342" s="15"/>
      <c r="G342" s="15"/>
      <c r="H342" s="15"/>
      <c r="I342" s="15"/>
      <c r="J342" s="15"/>
      <c r="K342" s="15"/>
      <c r="L342" s="15"/>
    </row>
    <row r="343" spans="4:12" x14ac:dyDescent="0.2">
      <c r="D343" s="14"/>
      <c r="E343" s="15"/>
      <c r="F343" s="15"/>
      <c r="G343" s="15"/>
      <c r="H343" s="15"/>
      <c r="I343" s="15"/>
      <c r="J343" s="15"/>
      <c r="K343" s="15"/>
      <c r="L343" s="15"/>
    </row>
    <row r="344" spans="4:12" x14ac:dyDescent="0.2">
      <c r="D344" s="14"/>
      <c r="E344" s="15"/>
      <c r="F344" s="15"/>
      <c r="G344" s="15"/>
      <c r="H344" s="15"/>
      <c r="I344" s="15"/>
      <c r="J344" s="15"/>
      <c r="K344" s="15"/>
      <c r="L344" s="15"/>
    </row>
    <row r="345" spans="4:12" x14ac:dyDescent="0.2">
      <c r="D345" s="14"/>
      <c r="E345" s="15"/>
      <c r="F345" s="15"/>
      <c r="G345" s="15"/>
      <c r="H345" s="15"/>
      <c r="I345" s="15"/>
      <c r="J345" s="15"/>
      <c r="K345" s="15"/>
      <c r="L345" s="15"/>
    </row>
    <row r="346" spans="4:12" x14ac:dyDescent="0.2">
      <c r="D346" s="14"/>
      <c r="E346" s="15"/>
      <c r="F346" s="15"/>
      <c r="G346" s="15"/>
      <c r="H346" s="15"/>
      <c r="I346" s="15"/>
      <c r="J346" s="15"/>
      <c r="K346" s="15"/>
      <c r="L346" s="15"/>
    </row>
    <row r="347" spans="4:12" x14ac:dyDescent="0.2">
      <c r="D347" s="14"/>
      <c r="E347" s="15"/>
      <c r="F347" s="15"/>
      <c r="G347" s="15"/>
      <c r="H347" s="15"/>
      <c r="I347" s="15"/>
      <c r="J347" s="15"/>
      <c r="K347" s="15"/>
      <c r="L347" s="15"/>
    </row>
    <row r="348" spans="4:12" x14ac:dyDescent="0.2">
      <c r="D348" s="14"/>
      <c r="E348" s="15"/>
      <c r="F348" s="15"/>
      <c r="G348" s="15"/>
      <c r="H348" s="15"/>
      <c r="I348" s="15"/>
      <c r="J348" s="15"/>
      <c r="K348" s="15"/>
      <c r="L348" s="15"/>
    </row>
    <row r="349" spans="4:12" x14ac:dyDescent="0.2">
      <c r="D349" s="19"/>
      <c r="E349" s="15"/>
      <c r="F349" s="15"/>
      <c r="G349" s="15"/>
      <c r="H349" s="15"/>
      <c r="I349" s="15"/>
      <c r="J349" s="15"/>
      <c r="K349" s="15"/>
      <c r="L349" s="15"/>
    </row>
    <row r="350" spans="4:12" x14ac:dyDescent="0.2">
      <c r="D350" s="19"/>
      <c r="E350" s="15"/>
      <c r="F350" s="15"/>
      <c r="G350" s="15"/>
      <c r="H350" s="15"/>
      <c r="I350" s="15"/>
      <c r="J350" s="15"/>
      <c r="K350" s="15"/>
      <c r="L350" s="15"/>
    </row>
    <row r="351" spans="4:12" x14ac:dyDescent="0.2">
      <c r="D351" s="19"/>
      <c r="E351" s="15"/>
      <c r="F351" s="15"/>
      <c r="G351" s="15"/>
      <c r="H351" s="15"/>
      <c r="I351" s="15"/>
      <c r="J351" s="15"/>
      <c r="K351" s="15"/>
      <c r="L351" s="15"/>
    </row>
    <row r="352" spans="4:12" x14ac:dyDescent="0.2">
      <c r="D352" s="19"/>
      <c r="E352" s="15"/>
      <c r="F352" s="15"/>
      <c r="G352" s="15"/>
      <c r="H352" s="15"/>
      <c r="I352" s="15"/>
      <c r="J352" s="15"/>
      <c r="K352" s="15"/>
      <c r="L352" s="15"/>
    </row>
    <row r="353" spans="4:12" x14ac:dyDescent="0.2">
      <c r="D353" s="19"/>
      <c r="E353" s="15"/>
      <c r="F353" s="15"/>
      <c r="G353" s="15"/>
      <c r="H353" s="15"/>
      <c r="I353" s="15"/>
      <c r="J353" s="15"/>
      <c r="K353" s="15"/>
      <c r="L353" s="15"/>
    </row>
    <row r="354" spans="4:12" x14ac:dyDescent="0.2">
      <c r="D354" s="19"/>
      <c r="E354" s="15"/>
      <c r="F354" s="15"/>
      <c r="G354" s="15"/>
      <c r="H354" s="15"/>
      <c r="I354" s="15"/>
      <c r="J354" s="15"/>
      <c r="K354" s="15"/>
      <c r="L354" s="15"/>
    </row>
    <row r="355" spans="4:12" x14ac:dyDescent="0.2">
      <c r="D355" s="19"/>
      <c r="E355" s="15"/>
      <c r="F355" s="15"/>
      <c r="G355" s="15"/>
      <c r="H355" s="15"/>
      <c r="I355" s="15"/>
      <c r="J355" s="15"/>
      <c r="K355" s="15"/>
      <c r="L355" s="15"/>
    </row>
    <row r="356" spans="4:12" x14ac:dyDescent="0.2">
      <c r="D356" s="19"/>
      <c r="E356" s="15"/>
      <c r="F356" s="15"/>
      <c r="G356" s="15"/>
      <c r="H356" s="15"/>
      <c r="I356" s="15"/>
      <c r="J356" s="15"/>
      <c r="K356" s="15"/>
      <c r="L356" s="15"/>
    </row>
    <row r="357" spans="4:12" x14ac:dyDescent="0.2">
      <c r="D357" s="19"/>
      <c r="E357" s="15"/>
      <c r="F357" s="15"/>
      <c r="G357" s="15"/>
      <c r="H357" s="15"/>
      <c r="I357" s="15"/>
      <c r="J357" s="15"/>
      <c r="K357" s="15"/>
      <c r="L357" s="15"/>
    </row>
    <row r="358" spans="4:12" x14ac:dyDescent="0.2">
      <c r="D358" s="19"/>
      <c r="E358" s="15"/>
      <c r="F358" s="15"/>
      <c r="G358" s="15"/>
      <c r="H358" s="15"/>
      <c r="I358" s="15"/>
      <c r="J358" s="15"/>
      <c r="K358" s="15"/>
      <c r="L358" s="15"/>
    </row>
    <row r="359" spans="4:12" x14ac:dyDescent="0.2">
      <c r="D359" s="19"/>
      <c r="E359" s="15"/>
      <c r="F359" s="15"/>
      <c r="G359" s="15"/>
      <c r="H359" s="15"/>
      <c r="I359" s="15"/>
      <c r="J359" s="15"/>
      <c r="K359" s="15"/>
      <c r="L359" s="15"/>
    </row>
    <row r="360" spans="4:12" x14ac:dyDescent="0.2">
      <c r="D360" s="19"/>
      <c r="E360" s="15"/>
      <c r="F360" s="15"/>
      <c r="G360" s="15"/>
      <c r="H360" s="15"/>
      <c r="I360" s="15"/>
      <c r="J360" s="15"/>
      <c r="K360" s="15"/>
      <c r="L360" s="15"/>
    </row>
    <row r="361" spans="4:12" x14ac:dyDescent="0.2">
      <c r="D361" s="19"/>
      <c r="E361" s="15"/>
      <c r="F361" s="15"/>
      <c r="G361" s="15"/>
      <c r="H361" s="15"/>
      <c r="I361" s="15"/>
      <c r="J361" s="15"/>
      <c r="K361" s="15"/>
      <c r="L361" s="15"/>
    </row>
    <row r="362" spans="4:12" x14ac:dyDescent="0.2">
      <c r="D362" s="19"/>
      <c r="E362" s="15"/>
      <c r="F362" s="15"/>
      <c r="G362" s="15"/>
      <c r="H362" s="15"/>
      <c r="I362" s="15"/>
      <c r="J362" s="15"/>
      <c r="K362" s="15"/>
      <c r="L362" s="15"/>
    </row>
    <row r="363" spans="4:12" x14ac:dyDescent="0.2">
      <c r="D363" s="19"/>
      <c r="E363" s="15"/>
      <c r="F363" s="15"/>
      <c r="G363" s="15"/>
      <c r="H363" s="15"/>
      <c r="I363" s="15"/>
      <c r="J363" s="15"/>
      <c r="K363" s="15"/>
      <c r="L363" s="15"/>
    </row>
    <row r="364" spans="4:12" x14ac:dyDescent="0.2">
      <c r="D364" s="19"/>
      <c r="E364" s="15"/>
      <c r="F364" s="15"/>
      <c r="G364" s="15"/>
      <c r="H364" s="15"/>
      <c r="I364" s="15"/>
      <c r="J364" s="15"/>
      <c r="K364" s="15"/>
      <c r="L364" s="15"/>
    </row>
    <row r="365" spans="4:12" x14ac:dyDescent="0.2">
      <c r="D365" s="19"/>
      <c r="E365" s="15"/>
      <c r="F365" s="15"/>
      <c r="G365" s="15"/>
      <c r="H365" s="15"/>
      <c r="I365" s="15"/>
      <c r="J365" s="15"/>
      <c r="K365" s="15"/>
      <c r="L365" s="15"/>
    </row>
    <row r="366" spans="4:12" x14ac:dyDescent="0.2">
      <c r="D366" s="19"/>
      <c r="E366" s="15"/>
      <c r="F366" s="15"/>
      <c r="G366" s="15"/>
      <c r="H366" s="15"/>
      <c r="I366" s="15"/>
      <c r="J366" s="15"/>
      <c r="K366" s="15"/>
      <c r="L366" s="15"/>
    </row>
    <row r="367" spans="4:12" x14ac:dyDescent="0.2">
      <c r="D367" s="19"/>
      <c r="E367" s="15"/>
      <c r="F367" s="15"/>
      <c r="G367" s="15"/>
      <c r="H367" s="15"/>
      <c r="I367" s="15"/>
      <c r="J367" s="15"/>
      <c r="K367" s="15"/>
      <c r="L367" s="15"/>
    </row>
    <row r="368" spans="4:12" x14ac:dyDescent="0.2">
      <c r="D368" s="19"/>
      <c r="E368" s="15"/>
      <c r="F368" s="15"/>
      <c r="G368" s="15"/>
      <c r="H368" s="15"/>
      <c r="I368" s="15"/>
      <c r="J368" s="15"/>
      <c r="K368" s="15"/>
      <c r="L368" s="15"/>
    </row>
    <row r="369" spans="4:12" x14ac:dyDescent="0.2">
      <c r="D369" s="19"/>
      <c r="E369" s="15"/>
      <c r="F369" s="15"/>
      <c r="G369" s="15"/>
      <c r="H369" s="15"/>
      <c r="I369" s="15"/>
      <c r="J369" s="15"/>
      <c r="K369" s="15"/>
      <c r="L369" s="15"/>
    </row>
    <row r="370" spans="4:12" x14ac:dyDescent="0.2">
      <c r="D370" s="19"/>
      <c r="E370" s="15"/>
      <c r="F370" s="15"/>
      <c r="G370" s="15"/>
      <c r="H370" s="15"/>
      <c r="I370" s="15"/>
      <c r="J370" s="15"/>
      <c r="K370" s="15"/>
      <c r="L370" s="15"/>
    </row>
    <row r="371" spans="4:12" x14ac:dyDescent="0.2">
      <c r="D371" s="19"/>
      <c r="E371" s="15"/>
      <c r="F371" s="15"/>
      <c r="G371" s="15"/>
      <c r="H371" s="15"/>
      <c r="I371" s="15"/>
      <c r="J371" s="15"/>
      <c r="K371" s="15"/>
      <c r="L371" s="15"/>
    </row>
    <row r="372" spans="4:12" x14ac:dyDescent="0.2">
      <c r="D372" s="19"/>
      <c r="E372" s="15"/>
      <c r="F372" s="15"/>
      <c r="G372" s="15"/>
      <c r="H372" s="15"/>
      <c r="I372" s="15"/>
      <c r="J372" s="15"/>
      <c r="K372" s="15"/>
      <c r="L372" s="15"/>
    </row>
    <row r="373" spans="4:12" x14ac:dyDescent="0.2">
      <c r="D373" s="19"/>
      <c r="E373" s="15"/>
      <c r="F373" s="15"/>
      <c r="G373" s="15"/>
      <c r="H373" s="15"/>
      <c r="I373" s="15"/>
      <c r="J373" s="15"/>
      <c r="K373" s="15"/>
      <c r="L373" s="15"/>
    </row>
    <row r="374" spans="4:12" x14ac:dyDescent="0.2">
      <c r="D374" s="19"/>
      <c r="E374" s="15"/>
      <c r="F374" s="15"/>
      <c r="G374" s="15"/>
      <c r="H374" s="15"/>
      <c r="I374" s="15"/>
      <c r="J374" s="15"/>
      <c r="K374" s="15"/>
      <c r="L374" s="15"/>
    </row>
    <row r="375" spans="4:12" x14ac:dyDescent="0.2">
      <c r="D375" s="19"/>
      <c r="E375" s="15"/>
      <c r="F375" s="15"/>
      <c r="G375" s="15"/>
      <c r="H375" s="15"/>
      <c r="I375" s="15"/>
      <c r="J375" s="15"/>
      <c r="K375" s="15"/>
      <c r="L375" s="15"/>
    </row>
    <row r="376" spans="4:12" x14ac:dyDescent="0.2">
      <c r="D376" s="19"/>
      <c r="E376" s="15"/>
      <c r="F376" s="15"/>
      <c r="G376" s="15"/>
      <c r="H376" s="15"/>
      <c r="I376" s="15"/>
      <c r="J376" s="15"/>
      <c r="K376" s="15"/>
      <c r="L376" s="15"/>
    </row>
    <row r="377" spans="4:12" x14ac:dyDescent="0.2">
      <c r="D377" s="19"/>
      <c r="E377" s="15"/>
      <c r="F377" s="15"/>
      <c r="G377" s="15"/>
      <c r="H377" s="15"/>
      <c r="I377" s="15"/>
      <c r="J377" s="15"/>
      <c r="K377" s="15"/>
      <c r="L377" s="15"/>
    </row>
    <row r="378" spans="4:12" x14ac:dyDescent="0.2">
      <c r="D378" s="19"/>
      <c r="E378" s="15"/>
      <c r="F378" s="15"/>
      <c r="G378" s="15"/>
      <c r="H378" s="15"/>
      <c r="I378" s="15"/>
      <c r="J378" s="15"/>
      <c r="K378" s="15"/>
      <c r="L378" s="15"/>
    </row>
    <row r="379" spans="4:12" x14ac:dyDescent="0.2">
      <c r="D379" s="19"/>
      <c r="E379" s="15"/>
      <c r="F379" s="15"/>
      <c r="G379" s="15"/>
      <c r="H379" s="15"/>
      <c r="I379" s="15"/>
      <c r="J379" s="15"/>
      <c r="K379" s="15"/>
      <c r="L379" s="15"/>
    </row>
    <row r="380" spans="4:12" x14ac:dyDescent="0.2">
      <c r="D380" s="19"/>
      <c r="E380" s="15"/>
      <c r="F380" s="15"/>
      <c r="G380" s="15"/>
      <c r="H380" s="15"/>
      <c r="I380" s="15"/>
      <c r="J380" s="15"/>
      <c r="K380" s="15"/>
      <c r="L380" s="15"/>
    </row>
    <row r="381" spans="4:12" x14ac:dyDescent="0.2">
      <c r="D381" s="19"/>
      <c r="E381" s="15"/>
      <c r="F381" s="15"/>
      <c r="G381" s="15"/>
      <c r="H381" s="15"/>
      <c r="I381" s="15"/>
      <c r="J381" s="15"/>
      <c r="K381" s="15"/>
      <c r="L381" s="15"/>
    </row>
    <row r="382" spans="4:12" x14ac:dyDescent="0.2">
      <c r="D382" s="19"/>
      <c r="E382" s="15"/>
      <c r="F382" s="15"/>
      <c r="G382" s="15"/>
      <c r="H382" s="15"/>
      <c r="I382" s="15"/>
      <c r="J382" s="15"/>
      <c r="K382" s="15"/>
      <c r="L382" s="15"/>
    </row>
    <row r="383" spans="4:12" x14ac:dyDescent="0.2">
      <c r="D383" s="19"/>
      <c r="E383" s="15"/>
      <c r="F383" s="15"/>
      <c r="G383" s="15"/>
      <c r="H383" s="15"/>
      <c r="I383" s="15"/>
      <c r="J383" s="15"/>
      <c r="K383" s="15"/>
      <c r="L383" s="15"/>
    </row>
    <row r="384" spans="4:12" x14ac:dyDescent="0.2">
      <c r="D384" s="19"/>
      <c r="E384" s="15"/>
      <c r="F384" s="15"/>
      <c r="G384" s="15"/>
      <c r="H384" s="15"/>
      <c r="I384" s="15"/>
      <c r="J384" s="15"/>
      <c r="K384" s="15"/>
      <c r="L384" s="15"/>
    </row>
    <row r="385" spans="4:12" x14ac:dyDescent="0.2">
      <c r="D385" s="19"/>
      <c r="E385" s="15"/>
      <c r="F385" s="15"/>
      <c r="G385" s="15"/>
      <c r="H385" s="15"/>
      <c r="I385" s="15"/>
      <c r="J385" s="15"/>
      <c r="K385" s="15"/>
      <c r="L385" s="15"/>
    </row>
    <row r="386" spans="4:12" x14ac:dyDescent="0.2">
      <c r="D386" s="19"/>
      <c r="E386" s="15"/>
      <c r="F386" s="15"/>
      <c r="G386" s="15"/>
      <c r="H386" s="15"/>
      <c r="I386" s="15"/>
      <c r="J386" s="15"/>
      <c r="K386" s="15"/>
      <c r="L386" s="15"/>
    </row>
    <row r="387" spans="4:12" x14ac:dyDescent="0.2">
      <c r="D387" s="19"/>
      <c r="E387" s="15"/>
      <c r="F387" s="15"/>
      <c r="G387" s="15"/>
      <c r="H387" s="15"/>
      <c r="I387" s="15"/>
      <c r="J387" s="15"/>
      <c r="K387" s="15"/>
      <c r="L387" s="15"/>
    </row>
    <row r="388" spans="4:12" x14ac:dyDescent="0.2">
      <c r="D388" s="19"/>
      <c r="E388" s="15"/>
      <c r="F388" s="15"/>
      <c r="G388" s="15"/>
      <c r="H388" s="15"/>
      <c r="I388" s="15"/>
      <c r="J388" s="15"/>
      <c r="K388" s="15"/>
      <c r="L388" s="15"/>
    </row>
    <row r="389" spans="4:12" x14ac:dyDescent="0.2">
      <c r="D389" s="19"/>
      <c r="E389" s="15"/>
      <c r="F389" s="15"/>
      <c r="G389" s="15"/>
      <c r="H389" s="15"/>
      <c r="I389" s="15"/>
      <c r="J389" s="15"/>
      <c r="K389" s="15"/>
      <c r="L389" s="15"/>
    </row>
    <row r="390" spans="4:12" x14ac:dyDescent="0.2">
      <c r="D390" s="19"/>
      <c r="E390" s="15"/>
      <c r="F390" s="15"/>
      <c r="G390" s="15"/>
      <c r="H390" s="15"/>
      <c r="I390" s="15"/>
      <c r="J390" s="15"/>
      <c r="K390" s="15"/>
      <c r="L390" s="15"/>
    </row>
    <row r="391" spans="4:12" x14ac:dyDescent="0.2">
      <c r="D391" s="19"/>
      <c r="E391" s="15"/>
      <c r="F391" s="15"/>
      <c r="G391" s="15"/>
      <c r="H391" s="15"/>
      <c r="I391" s="15"/>
      <c r="J391" s="15"/>
      <c r="K391" s="15"/>
      <c r="L391" s="15"/>
    </row>
    <row r="392" spans="4:12" x14ac:dyDescent="0.2">
      <c r="D392" s="19"/>
      <c r="E392" s="15"/>
      <c r="F392" s="15"/>
      <c r="G392" s="15"/>
      <c r="H392" s="15"/>
      <c r="I392" s="15"/>
      <c r="J392" s="15"/>
      <c r="K392" s="15"/>
      <c r="L392" s="15"/>
    </row>
    <row r="393" spans="4:12" x14ac:dyDescent="0.2">
      <c r="D393" s="19"/>
      <c r="E393" s="15"/>
      <c r="F393" s="15"/>
      <c r="G393" s="15"/>
      <c r="H393" s="15"/>
      <c r="I393" s="15"/>
      <c r="J393" s="15"/>
      <c r="K393" s="15"/>
      <c r="L393" s="15"/>
    </row>
    <row r="394" spans="4:12" x14ac:dyDescent="0.2">
      <c r="D394" s="19"/>
      <c r="E394" s="15"/>
      <c r="F394" s="15"/>
      <c r="G394" s="15"/>
      <c r="H394" s="15"/>
      <c r="I394" s="15"/>
      <c r="J394" s="15"/>
      <c r="K394" s="15"/>
      <c r="L394" s="15"/>
    </row>
    <row r="395" spans="4:12" x14ac:dyDescent="0.2">
      <c r="D395" s="19"/>
      <c r="E395" s="15"/>
      <c r="F395" s="15"/>
      <c r="G395" s="15"/>
      <c r="H395" s="15"/>
      <c r="I395" s="15"/>
      <c r="J395" s="15"/>
      <c r="K395" s="15"/>
      <c r="L395" s="15"/>
    </row>
    <row r="396" spans="4:12" x14ac:dyDescent="0.2">
      <c r="D396" s="19"/>
      <c r="E396" s="15"/>
      <c r="F396" s="15"/>
      <c r="G396" s="15"/>
      <c r="H396" s="15"/>
      <c r="I396" s="15"/>
      <c r="J396" s="15"/>
      <c r="K396" s="15"/>
      <c r="L396" s="15"/>
    </row>
    <row r="397" spans="4:12" x14ac:dyDescent="0.2">
      <c r="D397" s="19"/>
      <c r="E397" s="15"/>
      <c r="F397" s="15"/>
      <c r="G397" s="15"/>
      <c r="H397" s="15"/>
      <c r="I397" s="15"/>
      <c r="J397" s="15"/>
      <c r="K397" s="15"/>
      <c r="L397" s="15"/>
    </row>
    <row r="398" spans="4:12" x14ac:dyDescent="0.2">
      <c r="D398" s="19"/>
      <c r="E398" s="15"/>
      <c r="F398" s="15"/>
      <c r="G398" s="15"/>
      <c r="H398" s="15"/>
      <c r="I398" s="15"/>
      <c r="J398" s="15"/>
      <c r="K398" s="15"/>
      <c r="L398" s="15"/>
    </row>
    <row r="399" spans="4:12" x14ac:dyDescent="0.2">
      <c r="D399" s="19"/>
      <c r="E399" s="15"/>
      <c r="F399" s="15"/>
      <c r="G399" s="15"/>
      <c r="H399" s="15"/>
      <c r="I399" s="15"/>
      <c r="J399" s="15"/>
      <c r="K399" s="15"/>
      <c r="L399" s="15"/>
    </row>
    <row r="400" spans="4:12" x14ac:dyDescent="0.2">
      <c r="D400" s="19"/>
      <c r="E400" s="15"/>
      <c r="F400" s="15"/>
      <c r="G400" s="15"/>
      <c r="H400" s="15"/>
      <c r="I400" s="15"/>
      <c r="J400" s="15"/>
      <c r="K400" s="15"/>
      <c r="L400" s="15"/>
    </row>
    <row r="401" spans="4:12" x14ac:dyDescent="0.2">
      <c r="D401" s="19"/>
      <c r="E401" s="15"/>
      <c r="F401" s="15"/>
      <c r="G401" s="15"/>
      <c r="H401" s="15"/>
      <c r="I401" s="15"/>
      <c r="J401" s="15"/>
      <c r="K401" s="15"/>
      <c r="L401" s="15"/>
    </row>
    <row r="402" spans="4:12" x14ac:dyDescent="0.2">
      <c r="D402" s="19"/>
      <c r="E402" s="15"/>
      <c r="F402" s="15"/>
      <c r="G402" s="15"/>
      <c r="H402" s="15"/>
      <c r="I402" s="15"/>
      <c r="J402" s="15"/>
      <c r="K402" s="15"/>
      <c r="L402" s="15"/>
    </row>
    <row r="403" spans="4:12" x14ac:dyDescent="0.2">
      <c r="D403" s="19"/>
      <c r="E403" s="15"/>
      <c r="F403" s="15"/>
      <c r="G403" s="15"/>
      <c r="H403" s="15"/>
      <c r="I403" s="15"/>
      <c r="J403" s="15"/>
      <c r="K403" s="15"/>
      <c r="L403" s="15"/>
    </row>
    <row r="404" spans="4:12" x14ac:dyDescent="0.2">
      <c r="D404" s="19"/>
      <c r="E404" s="15"/>
      <c r="F404" s="15"/>
      <c r="G404" s="15"/>
      <c r="H404" s="15"/>
      <c r="I404" s="15"/>
      <c r="J404" s="15"/>
      <c r="K404" s="15"/>
      <c r="L404" s="15"/>
    </row>
    <row r="405" spans="4:12" x14ac:dyDescent="0.2">
      <c r="D405" s="19"/>
      <c r="E405" s="15"/>
      <c r="F405" s="15"/>
      <c r="G405" s="15"/>
      <c r="H405" s="15"/>
      <c r="I405" s="15"/>
      <c r="J405" s="15"/>
      <c r="K405" s="15"/>
      <c r="L405" s="15"/>
    </row>
    <row r="406" spans="4:12" x14ac:dyDescent="0.2">
      <c r="D406" s="19"/>
      <c r="E406" s="15"/>
      <c r="F406" s="15"/>
      <c r="G406" s="15"/>
      <c r="H406" s="15"/>
      <c r="I406" s="15"/>
      <c r="J406" s="15"/>
      <c r="K406" s="15"/>
      <c r="L406" s="15"/>
    </row>
    <row r="407" spans="4:12" x14ac:dyDescent="0.2">
      <c r="D407" s="19"/>
      <c r="E407" s="15"/>
      <c r="F407" s="15"/>
      <c r="G407" s="15"/>
      <c r="H407" s="15"/>
      <c r="I407" s="15"/>
      <c r="J407" s="15"/>
      <c r="K407" s="15"/>
      <c r="L407" s="15"/>
    </row>
    <row r="408" spans="4:12" x14ac:dyDescent="0.2">
      <c r="D408" s="19"/>
      <c r="E408" s="15"/>
      <c r="F408" s="15"/>
      <c r="G408" s="15"/>
      <c r="H408" s="15"/>
      <c r="I408" s="15"/>
      <c r="J408" s="15"/>
      <c r="K408" s="15"/>
      <c r="L408" s="15"/>
    </row>
    <row r="409" spans="4:12" x14ac:dyDescent="0.2">
      <c r="D409" s="19"/>
      <c r="E409" s="15"/>
      <c r="F409" s="15"/>
      <c r="G409" s="15"/>
      <c r="H409" s="15"/>
      <c r="I409" s="15"/>
      <c r="J409" s="15"/>
      <c r="K409" s="15"/>
      <c r="L409" s="15"/>
    </row>
    <row r="410" spans="4:12" x14ac:dyDescent="0.2">
      <c r="D410" s="19"/>
      <c r="E410" s="15"/>
      <c r="F410" s="15"/>
      <c r="G410" s="15"/>
      <c r="H410" s="15"/>
      <c r="I410" s="15"/>
      <c r="J410" s="15"/>
      <c r="K410" s="15"/>
      <c r="L410" s="15"/>
    </row>
    <row r="411" spans="4:12" x14ac:dyDescent="0.2">
      <c r="D411" s="19"/>
      <c r="E411" s="15"/>
      <c r="F411" s="15"/>
      <c r="G411" s="15"/>
      <c r="H411" s="15"/>
      <c r="I411" s="15"/>
      <c r="J411" s="15"/>
      <c r="K411" s="15"/>
      <c r="L411" s="15"/>
    </row>
    <row r="412" spans="4:12" x14ac:dyDescent="0.2">
      <c r="D412" s="19"/>
      <c r="E412" s="15"/>
      <c r="F412" s="15"/>
      <c r="G412" s="15"/>
      <c r="H412" s="15"/>
      <c r="I412" s="15"/>
      <c r="J412" s="15"/>
      <c r="K412" s="15"/>
      <c r="L412" s="15"/>
    </row>
    <row r="413" spans="4:12" x14ac:dyDescent="0.2">
      <c r="D413" s="19"/>
      <c r="E413" s="15"/>
      <c r="F413" s="15"/>
      <c r="G413" s="15"/>
      <c r="H413" s="15"/>
      <c r="I413" s="15"/>
      <c r="J413" s="15"/>
      <c r="K413" s="15"/>
      <c r="L413" s="15"/>
    </row>
    <row r="414" spans="4:12" x14ac:dyDescent="0.2">
      <c r="D414" s="19"/>
    </row>
    <row r="415" spans="4:12" x14ac:dyDescent="0.2">
      <c r="D415" s="19"/>
    </row>
    <row r="416" spans="4:12" x14ac:dyDescent="0.2">
      <c r="D416" s="19"/>
    </row>
    <row r="417" spans="4:4" x14ac:dyDescent="0.2">
      <c r="D417" s="19"/>
    </row>
    <row r="418" spans="4:4" x14ac:dyDescent="0.2">
      <c r="D418" s="19"/>
    </row>
    <row r="419" spans="4:4" x14ac:dyDescent="0.2">
      <c r="D419" s="19"/>
    </row>
    <row r="420" spans="4:4" x14ac:dyDescent="0.2">
      <c r="D420" s="19"/>
    </row>
    <row r="421" spans="4:4" x14ac:dyDescent="0.2">
      <c r="D421" s="19"/>
    </row>
    <row r="422" spans="4:4" x14ac:dyDescent="0.2">
      <c r="D422" s="19"/>
    </row>
    <row r="423" spans="4:4" x14ac:dyDescent="0.2">
      <c r="D423" s="19"/>
    </row>
    <row r="424" spans="4:4" x14ac:dyDescent="0.2">
      <c r="D424" s="19"/>
    </row>
    <row r="425" spans="4:4" x14ac:dyDescent="0.2">
      <c r="D425" s="19"/>
    </row>
    <row r="426" spans="4:4" x14ac:dyDescent="0.2">
      <c r="D426" s="19"/>
    </row>
    <row r="427" spans="4:4" x14ac:dyDescent="0.2">
      <c r="D427" s="19"/>
    </row>
    <row r="428" spans="4:4" x14ac:dyDescent="0.2">
      <c r="D428" s="19"/>
    </row>
    <row r="429" spans="4:4" x14ac:dyDescent="0.2">
      <c r="D429" s="19"/>
    </row>
    <row r="430" spans="4:4" x14ac:dyDescent="0.2">
      <c r="D430" s="19"/>
    </row>
    <row r="431" spans="4:4" x14ac:dyDescent="0.2">
      <c r="D431" s="19"/>
    </row>
    <row r="432" spans="4:4" x14ac:dyDescent="0.2">
      <c r="D432" s="19"/>
    </row>
    <row r="433" spans="4:4" x14ac:dyDescent="0.2">
      <c r="D433" s="19"/>
    </row>
    <row r="434" spans="4:4" x14ac:dyDescent="0.2">
      <c r="D434" s="19"/>
    </row>
    <row r="435" spans="4:4" x14ac:dyDescent="0.2">
      <c r="D435" s="20"/>
    </row>
    <row r="436" spans="4:4" x14ac:dyDescent="0.2">
      <c r="D436" s="20"/>
    </row>
    <row r="437" spans="4:4" x14ac:dyDescent="0.2">
      <c r="D437" s="20"/>
    </row>
    <row r="438" spans="4:4" x14ac:dyDescent="0.2">
      <c r="D438" s="20"/>
    </row>
    <row r="439" spans="4:4" x14ac:dyDescent="0.2">
      <c r="D439" s="20"/>
    </row>
    <row r="440" spans="4:4" x14ac:dyDescent="0.2">
      <c r="D440" s="20"/>
    </row>
    <row r="441" spans="4:4" x14ac:dyDescent="0.2">
      <c r="D441" s="20"/>
    </row>
    <row r="442" spans="4:4" x14ac:dyDescent="0.2">
      <c r="D442" s="20"/>
    </row>
    <row r="443" spans="4:4" x14ac:dyDescent="0.2">
      <c r="D443" s="20"/>
    </row>
    <row r="444" spans="4:4" x14ac:dyDescent="0.2">
      <c r="D444" s="20"/>
    </row>
    <row r="445" spans="4:4" x14ac:dyDescent="0.2">
      <c r="D445" s="20"/>
    </row>
    <row r="446" spans="4:4" x14ac:dyDescent="0.2">
      <c r="D446" s="20"/>
    </row>
    <row r="447" spans="4:4" x14ac:dyDescent="0.2">
      <c r="D447" s="20"/>
    </row>
    <row r="448" spans="4:4" x14ac:dyDescent="0.2">
      <c r="D448" s="20"/>
    </row>
    <row r="449" spans="4:4" x14ac:dyDescent="0.2">
      <c r="D449" s="20"/>
    </row>
    <row r="450" spans="4:4" x14ac:dyDescent="0.2">
      <c r="D450" s="20"/>
    </row>
    <row r="451" spans="4:4" x14ac:dyDescent="0.2">
      <c r="D451" s="20"/>
    </row>
    <row r="452" spans="4:4" x14ac:dyDescent="0.2">
      <c r="D452" s="20"/>
    </row>
    <row r="453" spans="4:4" x14ac:dyDescent="0.2">
      <c r="D453" s="20"/>
    </row>
    <row r="454" spans="4:4" x14ac:dyDescent="0.2">
      <c r="D454" s="20"/>
    </row>
    <row r="455" spans="4:4" x14ac:dyDescent="0.2">
      <c r="D455" s="20"/>
    </row>
    <row r="456" spans="4:4" x14ac:dyDescent="0.2">
      <c r="D456" s="20"/>
    </row>
    <row r="457" spans="4:4" x14ac:dyDescent="0.2">
      <c r="D457" s="20"/>
    </row>
    <row r="458" spans="4:4" x14ac:dyDescent="0.2">
      <c r="D458" s="20"/>
    </row>
    <row r="459" spans="4:4" x14ac:dyDescent="0.2">
      <c r="D459" s="20"/>
    </row>
    <row r="460" spans="4:4" x14ac:dyDescent="0.2">
      <c r="D460" s="20"/>
    </row>
    <row r="461" spans="4:4" x14ac:dyDescent="0.2">
      <c r="D461" s="20"/>
    </row>
    <row r="462" spans="4:4" x14ac:dyDescent="0.2">
      <c r="D462" s="20"/>
    </row>
    <row r="463" spans="4:4" x14ac:dyDescent="0.2">
      <c r="D463" s="20"/>
    </row>
    <row r="464" spans="4:4" x14ac:dyDescent="0.2">
      <c r="D464" s="20"/>
    </row>
    <row r="465" spans="4:4" x14ac:dyDescent="0.2">
      <c r="D465" s="20"/>
    </row>
    <row r="466" spans="4:4" x14ac:dyDescent="0.2">
      <c r="D466" s="20"/>
    </row>
    <row r="467" spans="4:4" x14ac:dyDescent="0.2">
      <c r="D467" s="20"/>
    </row>
    <row r="468" spans="4:4" x14ac:dyDescent="0.2">
      <c r="D468" s="20"/>
    </row>
    <row r="469" spans="4:4" x14ac:dyDescent="0.2">
      <c r="D469" s="20"/>
    </row>
    <row r="470" spans="4:4" x14ac:dyDescent="0.2">
      <c r="D470" s="20"/>
    </row>
    <row r="471" spans="4:4" x14ac:dyDescent="0.2">
      <c r="D471" s="20"/>
    </row>
    <row r="472" spans="4:4" x14ac:dyDescent="0.2">
      <c r="D472" s="20"/>
    </row>
    <row r="473" spans="4:4" x14ac:dyDescent="0.2">
      <c r="D473" s="20"/>
    </row>
    <row r="474" spans="4:4" x14ac:dyDescent="0.2">
      <c r="D474" s="20"/>
    </row>
    <row r="475" spans="4:4" x14ac:dyDescent="0.2">
      <c r="D475" s="20"/>
    </row>
    <row r="476" spans="4:4" x14ac:dyDescent="0.2">
      <c r="D476" s="20"/>
    </row>
    <row r="477" spans="4:4" x14ac:dyDescent="0.2">
      <c r="D477" s="20"/>
    </row>
    <row r="478" spans="4:4" x14ac:dyDescent="0.2">
      <c r="D478" s="20"/>
    </row>
    <row r="479" spans="4:4" x14ac:dyDescent="0.2">
      <c r="D479" s="20"/>
    </row>
    <row r="480" spans="4:4" x14ac:dyDescent="0.2">
      <c r="D480" s="20"/>
    </row>
    <row r="481" spans="4:4" x14ac:dyDescent="0.2">
      <c r="D481" s="20"/>
    </row>
    <row r="482" spans="4:4" x14ac:dyDescent="0.2">
      <c r="D482" s="20"/>
    </row>
    <row r="483" spans="4:4" x14ac:dyDescent="0.2">
      <c r="D483" s="20"/>
    </row>
    <row r="484" spans="4:4" x14ac:dyDescent="0.2">
      <c r="D484" s="20"/>
    </row>
    <row r="485" spans="4:4" x14ac:dyDescent="0.2">
      <c r="D485" s="20"/>
    </row>
    <row r="486" spans="4:4" x14ac:dyDescent="0.2">
      <c r="D486" s="20"/>
    </row>
    <row r="487" spans="4:4" x14ac:dyDescent="0.2">
      <c r="D487" s="20"/>
    </row>
    <row r="488" spans="4:4" x14ac:dyDescent="0.2">
      <c r="D488" s="20"/>
    </row>
    <row r="489" spans="4:4" x14ac:dyDescent="0.2">
      <c r="D489" s="20"/>
    </row>
    <row r="490" spans="4:4" x14ac:dyDescent="0.2">
      <c r="D490" s="20"/>
    </row>
    <row r="491" spans="4:4" x14ac:dyDescent="0.2">
      <c r="D491" s="20"/>
    </row>
    <row r="492" spans="4:4" x14ac:dyDescent="0.2">
      <c r="D492" s="20"/>
    </row>
    <row r="493" spans="4:4" x14ac:dyDescent="0.2">
      <c r="D493" s="20"/>
    </row>
    <row r="494" spans="4:4" x14ac:dyDescent="0.2">
      <c r="D494" s="20"/>
    </row>
    <row r="495" spans="4:4" x14ac:dyDescent="0.2">
      <c r="D495" s="20"/>
    </row>
    <row r="496" spans="4:4" x14ac:dyDescent="0.2">
      <c r="D496" s="20"/>
    </row>
    <row r="497" spans="4:4" x14ac:dyDescent="0.2">
      <c r="D497" s="20"/>
    </row>
    <row r="498" spans="4:4" x14ac:dyDescent="0.2">
      <c r="D498" s="20"/>
    </row>
    <row r="499" spans="4:4" x14ac:dyDescent="0.2">
      <c r="D499" s="20"/>
    </row>
    <row r="500" spans="4:4" x14ac:dyDescent="0.2">
      <c r="D500" s="20"/>
    </row>
    <row r="501" spans="4:4" x14ac:dyDescent="0.2">
      <c r="D501" s="20"/>
    </row>
    <row r="502" spans="4:4" x14ac:dyDescent="0.2">
      <c r="D502" s="20"/>
    </row>
    <row r="503" spans="4:4" x14ac:dyDescent="0.2">
      <c r="D503" s="20"/>
    </row>
    <row r="504" spans="4:4" x14ac:dyDescent="0.2">
      <c r="D504" s="20"/>
    </row>
    <row r="505" spans="4:4" x14ac:dyDescent="0.2">
      <c r="D505" s="20"/>
    </row>
    <row r="506" spans="4:4" x14ac:dyDescent="0.2">
      <c r="D506" s="20"/>
    </row>
    <row r="507" spans="4:4" x14ac:dyDescent="0.2">
      <c r="D507" s="20"/>
    </row>
    <row r="508" spans="4:4" x14ac:dyDescent="0.2">
      <c r="D508" s="20"/>
    </row>
    <row r="509" spans="4:4" x14ac:dyDescent="0.2">
      <c r="D509" s="20"/>
    </row>
    <row r="510" spans="4:4" x14ac:dyDescent="0.2">
      <c r="D510" s="20"/>
    </row>
    <row r="511" spans="4:4" x14ac:dyDescent="0.2">
      <c r="D511" s="20"/>
    </row>
    <row r="512" spans="4:4" x14ac:dyDescent="0.2">
      <c r="D512" s="20"/>
    </row>
    <row r="513" spans="4:4" x14ac:dyDescent="0.2">
      <c r="D513" s="20"/>
    </row>
    <row r="514" spans="4:4" x14ac:dyDescent="0.2">
      <c r="D514" s="20"/>
    </row>
    <row r="515" spans="4:4" x14ac:dyDescent="0.2">
      <c r="D515" s="20"/>
    </row>
    <row r="516" spans="4:4" x14ac:dyDescent="0.2">
      <c r="D516" s="20"/>
    </row>
    <row r="517" spans="4:4" x14ac:dyDescent="0.2">
      <c r="D517" s="20"/>
    </row>
    <row r="518" spans="4:4" x14ac:dyDescent="0.2">
      <c r="D518" s="20"/>
    </row>
    <row r="519" spans="4:4" x14ac:dyDescent="0.2">
      <c r="D519" s="20"/>
    </row>
    <row r="520" spans="4:4" x14ac:dyDescent="0.2">
      <c r="D520" s="20"/>
    </row>
    <row r="521" spans="4:4" x14ac:dyDescent="0.2">
      <c r="D521" s="20"/>
    </row>
    <row r="522" spans="4:4" x14ac:dyDescent="0.2">
      <c r="D522" s="20"/>
    </row>
    <row r="523" spans="4:4" x14ac:dyDescent="0.2">
      <c r="D523" s="20"/>
    </row>
    <row r="524" spans="4:4" x14ac:dyDescent="0.2">
      <c r="D524" s="20"/>
    </row>
    <row r="525" spans="4:4" x14ac:dyDescent="0.2">
      <c r="D525" s="20"/>
    </row>
    <row r="526" spans="4:4" x14ac:dyDescent="0.2">
      <c r="D526" s="20"/>
    </row>
    <row r="527" spans="4:4" x14ac:dyDescent="0.2">
      <c r="D527" s="20"/>
    </row>
    <row r="528" spans="4:4" x14ac:dyDescent="0.2">
      <c r="D528" s="20"/>
    </row>
    <row r="529" spans="4:4" x14ac:dyDescent="0.2">
      <c r="D529" s="20"/>
    </row>
    <row r="530" spans="4:4" x14ac:dyDescent="0.2">
      <c r="D530" s="20"/>
    </row>
    <row r="531" spans="4:4" x14ac:dyDescent="0.2">
      <c r="D531" s="20"/>
    </row>
    <row r="532" spans="4:4" x14ac:dyDescent="0.2">
      <c r="D532" s="20"/>
    </row>
    <row r="533" spans="4:4" x14ac:dyDescent="0.2">
      <c r="D533" s="20"/>
    </row>
    <row r="534" spans="4:4" x14ac:dyDescent="0.2">
      <c r="D534" s="20"/>
    </row>
    <row r="535" spans="4:4" x14ac:dyDescent="0.2">
      <c r="D535" s="20"/>
    </row>
    <row r="536" spans="4:4" x14ac:dyDescent="0.2">
      <c r="D536" s="20"/>
    </row>
    <row r="537" spans="4:4" x14ac:dyDescent="0.2">
      <c r="D537" s="20"/>
    </row>
    <row r="538" spans="4:4" x14ac:dyDescent="0.2">
      <c r="D538" s="20"/>
    </row>
    <row r="539" spans="4:4" x14ac:dyDescent="0.2">
      <c r="D539" s="20"/>
    </row>
    <row r="540" spans="4:4" x14ac:dyDescent="0.2">
      <c r="D540" s="20"/>
    </row>
    <row r="541" spans="4:4" x14ac:dyDescent="0.2">
      <c r="D541" s="20"/>
    </row>
    <row r="542" spans="4:4" x14ac:dyDescent="0.2">
      <c r="D542" s="20"/>
    </row>
    <row r="543" spans="4:4" x14ac:dyDescent="0.2">
      <c r="D543" s="20"/>
    </row>
    <row r="544" spans="4:4" x14ac:dyDescent="0.2">
      <c r="D544" s="20"/>
    </row>
  </sheetData>
  <mergeCells count="14">
    <mergeCell ref="A1:O1"/>
    <mergeCell ref="M3:M4"/>
    <mergeCell ref="N3:N4"/>
    <mergeCell ref="O3:O4"/>
    <mergeCell ref="A312:L312"/>
    <mergeCell ref="A3:A4"/>
    <mergeCell ref="B3:B4"/>
    <mergeCell ref="D3:D4"/>
    <mergeCell ref="E3:E4"/>
    <mergeCell ref="F3:G3"/>
    <mergeCell ref="H3:H4"/>
    <mergeCell ref="I3:K3"/>
    <mergeCell ref="L3:L4"/>
    <mergeCell ref="D310:O310"/>
  </mergeCells>
  <printOptions horizontalCentered="1"/>
  <pageMargins left="0.15748031496062992" right="0.19685039370078741" top="0.23622047244094491" bottom="0.51181102362204722" header="0.15748031496062992" footer="0.19685039370078741"/>
  <pageSetup paperSize="9" scale="73" fitToHeight="15" orientation="landscape" r:id="rId1"/>
  <headerFooter alignWithMargins="0">
    <oddFooter xml:space="preserve">&amp;L&amp;4&amp;Z&amp;F&amp;F&amp;R&amp;P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Документ" ma:contentTypeID="0x010100FB8984B65EDF0C499E37BBDE7B2C42C1" ma:contentTypeVersion="0" ma:contentTypeDescription="Створення нового документа." ma:contentTypeScope="" ma:versionID="1c046513436e41c2d344c6b2fcfcc741">
  <xsd:schema xmlns:xsd="http://www.w3.org/2001/XMLSchema" xmlns:xs="http://www.w3.org/2001/XMLSchema" xmlns:p="http://schemas.microsoft.com/office/2006/metadata/properties" targetNamespace="http://schemas.microsoft.com/office/2006/metadata/properties" ma:root="true" ma:fieldsID="d6c1214ede72f45502cafdd67aec15bc">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ma:readOnly="true"/>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D1D1710-9AC3-4334-AB1B-B3C91B4F90C3}">
  <ds:schemaRefs>
    <ds:schemaRef ds:uri="http://purl.org/dc/elements/1.1/"/>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144BF1AF-97C4-49BB-8564-64BDE03FAD3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AB46A407-8E21-4F56-8AF7-3441FECB7BE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_рік_ (2)</vt:lpstr>
      <vt:lpstr>'_рік_ (2)'!Заголовки_для_печати</vt:lpstr>
      <vt:lpstr>'_рік_ (2)'!Область_печати</vt:lpstr>
    </vt:vector>
  </TitlesOfParts>
  <Company>House of Beer</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Comp ITS</dc:creator>
  <cp:lastModifiedBy>Шевчук Наталія Борисівна</cp:lastModifiedBy>
  <cp:lastPrinted>2023-04-06T11:32:38Z</cp:lastPrinted>
  <dcterms:created xsi:type="dcterms:W3CDTF">2002-02-11T07:55:21Z</dcterms:created>
  <dcterms:modified xsi:type="dcterms:W3CDTF">2023-04-12T08:03:42Z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0x010100FB8984B65EDF0C499E37BBDE7B2C42C1</vt:lpwstr>
  </property>
</Properties>
</file>